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xml" ContentType="application/vnd.openxmlformats-officedocument.spreadsheetml.work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8.xml" ContentType="application/vnd.openxmlformats-officedocument.drawingml.chartshapes+xml"/>
  <Override PartName="/xl/charts/chart10.xml" ContentType="application/vnd.openxmlformats-officedocument.drawingml.chart+xml"/>
  <Override PartName="/xl/theme/themeOverride10.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5.xml" ContentType="application/vnd.openxmlformats-officedocument.drawingml.chartshapes+xml"/>
  <Override PartName="/xl/charts/chart14.xml" ContentType="application/vnd.openxmlformats-officedocument.drawingml.chart+xml"/>
  <Override PartName="/xl/theme/themeOverride14.xml" ContentType="application/vnd.openxmlformats-officedocument.themeOverride+xml"/>
  <Override PartName="/xl/drawings/drawing26.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27.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8.xml" ContentType="application/vnd.openxmlformats-officedocument.drawingml.chartshapes+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drawings/drawing32.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3.xml" ContentType="application/vnd.openxmlformats-officedocument.drawingml.chartshapes+xml"/>
  <Override PartName="/xl/drawings/drawing34.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C9681C38-0044-4BFA-AAB2-28090C91C6F5}" xr6:coauthVersionLast="47" xr6:coauthVersionMax="47" xr10:uidLastSave="{00000000-0000-0000-0000-000000000000}"/>
  <bookViews>
    <workbookView xWindow="-110" yWindow="-110" windowWidth="19420" windowHeight="10300" tabRatio="936" firstSheet="7" activeTab="9" xr2:uid="{24145D7C-EF19-44BA-9077-3730693EF83D}"/>
  </bookViews>
  <sheets>
    <sheet name="Chart - MPC language v1" sheetId="59" r:id="rId1"/>
    <sheet name="Chart - MPC language v2" sheetId="60" r:id="rId2"/>
    <sheet name="Chart - MPC scenarios" sheetId="25" r:id="rId3"/>
    <sheet name="Chart - BoE staff fcst" sheetId="30" r:id="rId4"/>
    <sheet name="Chart - UK EPU &amp; US TPU" sheetId="56" r:id="rId5"/>
    <sheet name="&gt;&gt; MARKET PRICING CHARTS" sheetId="37" r:id="rId6"/>
    <sheet name="Chart - Bank Rate Q" sheetId="8" r:id="rId7"/>
    <sheet name="Chart - Bank Rate M" sheetId="10" r:id="rId8"/>
    <sheet name="Chart - Electricity prices M" sheetId="40" r:id="rId9"/>
    <sheet name="Chart - Gas prices M (2)" sheetId="58" r:id="rId10"/>
    <sheet name="Chart - Gas prices M" sheetId="38" r:id="rId11"/>
    <sheet name="Chart - Oil prices Q" sheetId="54" r:id="rId12"/>
    <sheet name="Chart - Oil &amp; RXD" sheetId="49" r:id="rId13"/>
    <sheet name="&gt;&gt; DATA" sheetId="34" r:id="rId14"/>
    <sheet name="Chart Data" sheetId="1" r:id="rId15"/>
    <sheet name="Market pricing dates" sheetId="36" r:id="rId16"/>
    <sheet name="Bloom - Monthly US data" sheetId="55" r:id="rId17"/>
    <sheet name="Market expectations - RCB" sheetId="7" r:id="rId18"/>
    <sheet name="Market expectations - Gas" sheetId="35" r:id="rId19"/>
    <sheet name="Market expectations - Electrici" sheetId="39" r:id="rId20"/>
    <sheet name="Market expectations - Oil" sheetId="53" r:id="rId21"/>
    <sheet name="Market expectations - Other" sheetId="43" r:id="rId22"/>
    <sheet name="MPR Chart 2.16 (Aug)" sheetId="3" r:id="rId23"/>
    <sheet name="MPR Chart 2.16 (May)" sheetId="29" r:id="rId24"/>
    <sheet name="MPR Chart 2.21 (Aug)" sheetId="2" r:id="rId25"/>
    <sheet name="MPR Chart 2.22 (Nov)" sheetId="45" r:id="rId26"/>
    <sheet name="MPR Chart 2.29 (Nov)" sheetId="44" r:id="rId27"/>
    <sheet name="HAVERM" sheetId="4" r:id="rId28"/>
    <sheet name="HAVERD" sheetId="6" r:id="rId29"/>
    <sheet name="HAVERQ" sheetId="11" r:id="rId30"/>
    <sheet name="GMW" sheetId="14" r:id="rId31"/>
    <sheet name="&gt;&gt; NOT USED" sheetId="33" r:id="rId32"/>
    <sheet name="Chart - BoE CPI &amp; AWE" sheetId="5" r:id="rId33"/>
    <sheet name="Chart - CPI BoE, OE, Cons" sheetId="16" r:id="rId34"/>
    <sheet name="Chart - DMP %yr" sheetId="17" r:id="rId35"/>
    <sheet name="Chart - DMP %3m-3m yr" sheetId="18" r:id="rId36"/>
  </sheets>
  <externalReferences>
    <externalReference r:id="rId37"/>
  </externalReferences>
  <definedNames>
    <definedName name="_DLX1.INC">HAVERM!$B$2:$AH$7</definedName>
    <definedName name="_DLX2.INC">HAVERD!$G$3:$GV$8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75" i="6" l="1"/>
  <c r="B875" i="6" s="1"/>
  <c r="E875" i="6" s="1"/>
  <c r="F875" i="6" s="1"/>
  <c r="C875" i="6"/>
  <c r="A876" i="6"/>
  <c r="C876" i="6" s="1"/>
  <c r="K49" i="53"/>
  <c r="L49" i="53"/>
  <c r="L48" i="53"/>
  <c r="K48" i="53"/>
  <c r="AF55" i="53"/>
  <c r="AG55" i="53"/>
  <c r="AH55" i="53"/>
  <c r="A874" i="6"/>
  <c r="B874" i="6"/>
  <c r="E874" i="6" s="1"/>
  <c r="F874" i="6" s="1"/>
  <c r="C874" i="6"/>
  <c r="D874" i="6" s="1"/>
  <c r="A871" i="6"/>
  <c r="B871" i="6" s="1"/>
  <c r="E871" i="6" s="1"/>
  <c r="A872" i="6"/>
  <c r="C872" i="6" s="1"/>
  <c r="A873" i="6"/>
  <c r="B873" i="6" s="1"/>
  <c r="E873" i="6" s="1"/>
  <c r="D875" i="6" l="1"/>
  <c r="B876" i="6"/>
  <c r="E876" i="6" s="1"/>
  <c r="F876" i="6" s="1"/>
  <c r="B872" i="6"/>
  <c r="E872" i="6" s="1"/>
  <c r="F872" i="6" s="1"/>
  <c r="C873" i="6"/>
  <c r="C871" i="6"/>
  <c r="B812" i="6"/>
  <c r="E812" i="6" s="1"/>
  <c r="F812" i="6" s="1"/>
  <c r="C812" i="6"/>
  <c r="D812" i="6" s="1"/>
  <c r="B813" i="6"/>
  <c r="E813" i="6" s="1"/>
  <c r="F813" i="6" s="1"/>
  <c r="C813" i="6"/>
  <c r="B814" i="6"/>
  <c r="C814" i="6"/>
  <c r="D814" i="6"/>
  <c r="E814" i="6"/>
  <c r="F814" i="6" s="1"/>
  <c r="B815" i="6"/>
  <c r="E815" i="6" s="1"/>
  <c r="C815" i="6"/>
  <c r="D815" i="6" s="1"/>
  <c r="B816" i="6"/>
  <c r="C816" i="6"/>
  <c r="F816" i="6" s="1"/>
  <c r="E816" i="6"/>
  <c r="B817" i="6"/>
  <c r="C817" i="6"/>
  <c r="D817" i="6" s="1"/>
  <c r="E817" i="6"/>
  <c r="F817" i="6"/>
  <c r="B818" i="6"/>
  <c r="C818" i="6"/>
  <c r="D818" i="6" s="1"/>
  <c r="E818" i="6"/>
  <c r="B819" i="6"/>
  <c r="C819" i="6"/>
  <c r="D819" i="6"/>
  <c r="E819" i="6"/>
  <c r="F819" i="6"/>
  <c r="B820" i="6"/>
  <c r="E820" i="6" s="1"/>
  <c r="F820" i="6" s="1"/>
  <c r="C820" i="6"/>
  <c r="D820" i="6" s="1"/>
  <c r="B821" i="6"/>
  <c r="E821" i="6" s="1"/>
  <c r="F821" i="6" s="1"/>
  <c r="C821" i="6"/>
  <c r="B822" i="6"/>
  <c r="C822" i="6"/>
  <c r="D822" i="6"/>
  <c r="E822" i="6"/>
  <c r="F822" i="6" s="1"/>
  <c r="B823" i="6"/>
  <c r="E823" i="6" s="1"/>
  <c r="C823" i="6"/>
  <c r="D823" i="6" s="1"/>
  <c r="B824" i="6"/>
  <c r="C824" i="6"/>
  <c r="F824" i="6" s="1"/>
  <c r="E824" i="6"/>
  <c r="B825" i="6"/>
  <c r="D825" i="6" s="1"/>
  <c r="C825" i="6"/>
  <c r="E825" i="6"/>
  <c r="F825" i="6"/>
  <c r="B826" i="6"/>
  <c r="C826" i="6"/>
  <c r="D826" i="6" s="1"/>
  <c r="E826" i="6"/>
  <c r="B827" i="6"/>
  <c r="C827" i="6"/>
  <c r="D827" i="6"/>
  <c r="E827" i="6"/>
  <c r="F827" i="6"/>
  <c r="B828" i="6"/>
  <c r="E828" i="6" s="1"/>
  <c r="F828" i="6" s="1"/>
  <c r="C828" i="6"/>
  <c r="D828" i="6" s="1"/>
  <c r="B829" i="6"/>
  <c r="E829" i="6" s="1"/>
  <c r="F829" i="6" s="1"/>
  <c r="C829" i="6"/>
  <c r="B830" i="6"/>
  <c r="C830" i="6"/>
  <c r="D830" i="6"/>
  <c r="E830" i="6"/>
  <c r="F830" i="6" s="1"/>
  <c r="B831" i="6"/>
  <c r="E831" i="6" s="1"/>
  <c r="C831" i="6"/>
  <c r="D831" i="6" s="1"/>
  <c r="B832" i="6"/>
  <c r="C832" i="6"/>
  <c r="F832" i="6" s="1"/>
  <c r="E832" i="6"/>
  <c r="B833" i="6"/>
  <c r="D833" i="6" s="1"/>
  <c r="C833" i="6"/>
  <c r="E833" i="6"/>
  <c r="F833" i="6"/>
  <c r="B834" i="6"/>
  <c r="C834" i="6"/>
  <c r="D834" i="6" s="1"/>
  <c r="E834" i="6"/>
  <c r="B835" i="6"/>
  <c r="C835" i="6"/>
  <c r="D835" i="6"/>
  <c r="E835" i="6"/>
  <c r="F835" i="6"/>
  <c r="B836" i="6"/>
  <c r="E836" i="6" s="1"/>
  <c r="F836" i="6" s="1"/>
  <c r="C836" i="6"/>
  <c r="D836" i="6" s="1"/>
  <c r="B837" i="6"/>
  <c r="E837" i="6" s="1"/>
  <c r="F837" i="6" s="1"/>
  <c r="C837" i="6"/>
  <c r="B838" i="6"/>
  <c r="C838" i="6"/>
  <c r="D838" i="6"/>
  <c r="E838" i="6"/>
  <c r="F838" i="6" s="1"/>
  <c r="B839" i="6"/>
  <c r="E839" i="6" s="1"/>
  <c r="C839" i="6"/>
  <c r="D839" i="6" s="1"/>
  <c r="B840" i="6"/>
  <c r="C840" i="6"/>
  <c r="F840" i="6" s="1"/>
  <c r="E840" i="6"/>
  <c r="B841" i="6"/>
  <c r="D841" i="6" s="1"/>
  <c r="C841" i="6"/>
  <c r="E841" i="6"/>
  <c r="F841" i="6"/>
  <c r="B842" i="6"/>
  <c r="E842" i="6" s="1"/>
  <c r="C842" i="6"/>
  <c r="D842" i="6" s="1"/>
  <c r="B843" i="6"/>
  <c r="C843" i="6"/>
  <c r="D843" i="6"/>
  <c r="E843" i="6"/>
  <c r="F843" i="6"/>
  <c r="B844" i="6"/>
  <c r="E844" i="6" s="1"/>
  <c r="F844" i="6" s="1"/>
  <c r="C844" i="6"/>
  <c r="D844" i="6" s="1"/>
  <c r="B845" i="6"/>
  <c r="E845" i="6" s="1"/>
  <c r="C845" i="6"/>
  <c r="B846" i="6"/>
  <c r="C846" i="6"/>
  <c r="D846" i="6"/>
  <c r="E846" i="6"/>
  <c r="F846" i="6" s="1"/>
  <c r="B847" i="6"/>
  <c r="E847" i="6" s="1"/>
  <c r="C847" i="6"/>
  <c r="D847" i="6" s="1"/>
  <c r="B848" i="6"/>
  <c r="C848" i="6"/>
  <c r="F848" i="6" s="1"/>
  <c r="E848" i="6"/>
  <c r="B849" i="6"/>
  <c r="C849" i="6"/>
  <c r="D849" i="6" s="1"/>
  <c r="E849" i="6"/>
  <c r="F849" i="6"/>
  <c r="B850" i="6"/>
  <c r="E850" i="6" s="1"/>
  <c r="C850" i="6"/>
  <c r="D850" i="6" s="1"/>
  <c r="B851" i="6"/>
  <c r="C851" i="6"/>
  <c r="D851" i="6"/>
  <c r="E851" i="6"/>
  <c r="F851" i="6"/>
  <c r="B852" i="6"/>
  <c r="E852" i="6" s="1"/>
  <c r="F852" i="6" s="1"/>
  <c r="C852" i="6"/>
  <c r="D852" i="6" s="1"/>
  <c r="B853" i="6"/>
  <c r="E853" i="6" s="1"/>
  <c r="C853" i="6"/>
  <c r="B854" i="6"/>
  <c r="C854" i="6"/>
  <c r="D854" i="6"/>
  <c r="E854" i="6"/>
  <c r="F854" i="6" s="1"/>
  <c r="B855" i="6"/>
  <c r="E855" i="6" s="1"/>
  <c r="C855" i="6"/>
  <c r="D855" i="6" s="1"/>
  <c r="B856" i="6"/>
  <c r="C856" i="6"/>
  <c r="F856" i="6" s="1"/>
  <c r="E856" i="6"/>
  <c r="B857" i="6"/>
  <c r="C857" i="6"/>
  <c r="D857" i="6" s="1"/>
  <c r="E857" i="6"/>
  <c r="F857" i="6"/>
  <c r="B858" i="6"/>
  <c r="E858" i="6" s="1"/>
  <c r="C858" i="6"/>
  <c r="D858" i="6" s="1"/>
  <c r="B859" i="6"/>
  <c r="C859" i="6"/>
  <c r="D859" i="6"/>
  <c r="E859" i="6"/>
  <c r="F859" i="6"/>
  <c r="B860" i="6"/>
  <c r="E860" i="6" s="1"/>
  <c r="F860" i="6" s="1"/>
  <c r="C860" i="6"/>
  <c r="D860" i="6" s="1"/>
  <c r="B861" i="6"/>
  <c r="E861" i="6" s="1"/>
  <c r="C861" i="6"/>
  <c r="B862" i="6"/>
  <c r="C862" i="6"/>
  <c r="D862" i="6"/>
  <c r="E862" i="6"/>
  <c r="F862" i="6" s="1"/>
  <c r="B863" i="6"/>
  <c r="E863" i="6" s="1"/>
  <c r="C863" i="6"/>
  <c r="D863" i="6" s="1"/>
  <c r="B864" i="6"/>
  <c r="C864" i="6"/>
  <c r="F864" i="6" s="1"/>
  <c r="E864" i="6"/>
  <c r="B865" i="6"/>
  <c r="C865" i="6"/>
  <c r="D865" i="6" s="1"/>
  <c r="E865" i="6"/>
  <c r="F865" i="6"/>
  <c r="B866" i="6"/>
  <c r="E866" i="6" s="1"/>
  <c r="C866" i="6"/>
  <c r="D866" i="6" s="1"/>
  <c r="B867" i="6"/>
  <c r="C867" i="6"/>
  <c r="D867" i="6"/>
  <c r="E867" i="6"/>
  <c r="F867" i="6"/>
  <c r="B868" i="6"/>
  <c r="E868" i="6" s="1"/>
  <c r="F868" i="6" s="1"/>
  <c r="C868" i="6"/>
  <c r="D868" i="6" s="1"/>
  <c r="B869" i="6"/>
  <c r="E869" i="6" s="1"/>
  <c r="C869" i="6"/>
  <c r="B870" i="6"/>
  <c r="C870" i="6"/>
  <c r="D870" i="6"/>
  <c r="E870" i="6"/>
  <c r="F870" i="6" s="1"/>
  <c r="A812" i="6"/>
  <c r="A813" i="6"/>
  <c r="A818" i="6" s="1"/>
  <c r="A823" i="6" s="1"/>
  <c r="A828" i="6" s="1"/>
  <c r="A833" i="6" s="1"/>
  <c r="A838" i="6" s="1"/>
  <c r="A843" i="6" s="1"/>
  <c r="A848" i="6" s="1"/>
  <c r="A853" i="6" s="1"/>
  <c r="A858" i="6" s="1"/>
  <c r="A863" i="6" s="1"/>
  <c r="A868" i="6" s="1"/>
  <c r="A814" i="6"/>
  <c r="A815" i="6"/>
  <c r="A816" i="6"/>
  <c r="A817" i="6"/>
  <c r="A822" i="6" s="1"/>
  <c r="A827" i="6" s="1"/>
  <c r="A832" i="6" s="1"/>
  <c r="A837" i="6" s="1"/>
  <c r="A842" i="6" s="1"/>
  <c r="A847" i="6" s="1"/>
  <c r="A852" i="6" s="1"/>
  <c r="A857" i="6" s="1"/>
  <c r="A862" i="6" s="1"/>
  <c r="A867" i="6" s="1"/>
  <c r="A819" i="6"/>
  <c r="A824" i="6" s="1"/>
  <c r="A829" i="6" s="1"/>
  <c r="A834" i="6" s="1"/>
  <c r="A839" i="6" s="1"/>
  <c r="A844" i="6" s="1"/>
  <c r="A849" i="6" s="1"/>
  <c r="A854" i="6" s="1"/>
  <c r="A859" i="6" s="1"/>
  <c r="A864" i="6" s="1"/>
  <c r="A869" i="6" s="1"/>
  <c r="A820" i="6"/>
  <c r="A821" i="6"/>
  <c r="A825" i="6"/>
  <c r="A830" i="6" s="1"/>
  <c r="A835" i="6" s="1"/>
  <c r="A840" i="6" s="1"/>
  <c r="A845" i="6" s="1"/>
  <c r="A850" i="6" s="1"/>
  <c r="A855" i="6" s="1"/>
  <c r="A860" i="6" s="1"/>
  <c r="A865" i="6" s="1"/>
  <c r="A870" i="6" s="1"/>
  <c r="A826" i="6"/>
  <c r="A831" i="6" s="1"/>
  <c r="A836" i="6" s="1"/>
  <c r="A841" i="6" s="1"/>
  <c r="A846" i="6" s="1"/>
  <c r="A851" i="6" s="1"/>
  <c r="A856" i="6" s="1"/>
  <c r="A861" i="6" s="1"/>
  <c r="A866" i="6" s="1"/>
  <c r="AE5" i="1"/>
  <c r="AF5" i="1"/>
  <c r="AE6" i="1"/>
  <c r="AF6" i="1"/>
  <c r="AE7" i="1"/>
  <c r="AF7" i="1"/>
  <c r="AE8" i="1"/>
  <c r="AF8" i="1"/>
  <c r="AE9" i="1"/>
  <c r="AF9" i="1"/>
  <c r="AE10" i="1"/>
  <c r="AF10" i="1"/>
  <c r="AE11" i="1"/>
  <c r="AF11" i="1"/>
  <c r="AE12" i="1"/>
  <c r="AF12" i="1"/>
  <c r="AE13" i="1"/>
  <c r="AF13" i="1"/>
  <c r="AE14" i="1"/>
  <c r="AF14" i="1"/>
  <c r="AE15" i="1"/>
  <c r="AF15" i="1"/>
  <c r="AE16" i="1"/>
  <c r="AF16" i="1"/>
  <c r="AE17" i="1"/>
  <c r="AF17" i="1"/>
  <c r="AE18" i="1"/>
  <c r="AF18" i="1"/>
  <c r="AE19" i="1"/>
  <c r="AF19" i="1"/>
  <c r="AE20" i="1"/>
  <c r="AF20" i="1"/>
  <c r="AE21" i="1"/>
  <c r="AF21" i="1"/>
  <c r="AE22" i="1"/>
  <c r="AF22" i="1"/>
  <c r="AE23" i="1"/>
  <c r="AF23" i="1"/>
  <c r="AE24" i="1"/>
  <c r="AF24" i="1"/>
  <c r="AE25" i="1"/>
  <c r="AF25" i="1"/>
  <c r="AE26" i="1"/>
  <c r="AF26" i="1"/>
  <c r="AE27" i="1"/>
  <c r="AF27" i="1"/>
  <c r="AE28" i="1"/>
  <c r="AF28" i="1"/>
  <c r="AE29" i="1"/>
  <c r="AF29" i="1"/>
  <c r="AE30" i="1"/>
  <c r="AF30" i="1"/>
  <c r="AE31" i="1"/>
  <c r="AF31" i="1"/>
  <c r="AE32" i="1"/>
  <c r="AF32" i="1"/>
  <c r="AE33" i="1"/>
  <c r="AF33" i="1"/>
  <c r="AE34" i="1"/>
  <c r="AF34" i="1"/>
  <c r="AE35" i="1"/>
  <c r="AF35" i="1"/>
  <c r="AE36" i="1"/>
  <c r="AF36" i="1"/>
  <c r="AE37" i="1"/>
  <c r="AF37" i="1"/>
  <c r="AE38" i="1"/>
  <c r="AF38" i="1"/>
  <c r="AE39" i="1"/>
  <c r="AF39" i="1"/>
  <c r="AE40" i="1"/>
  <c r="AF40" i="1"/>
  <c r="AE41" i="1"/>
  <c r="AF41" i="1"/>
  <c r="AE42" i="1"/>
  <c r="AF42" i="1"/>
  <c r="AE43" i="1"/>
  <c r="AF43" i="1"/>
  <c r="AE44" i="1"/>
  <c r="AF44" i="1"/>
  <c r="AE45" i="1"/>
  <c r="AF45" i="1"/>
  <c r="AE46" i="1"/>
  <c r="AF46" i="1"/>
  <c r="AE47" i="1"/>
  <c r="AF47" i="1"/>
  <c r="AE48" i="1"/>
  <c r="AF48" i="1"/>
  <c r="AE49" i="1"/>
  <c r="AF49" i="1"/>
  <c r="AE50" i="1"/>
  <c r="AF50" i="1"/>
  <c r="AE51" i="1"/>
  <c r="AF51" i="1"/>
  <c r="AE52" i="1"/>
  <c r="AF52" i="1"/>
  <c r="AE53" i="1"/>
  <c r="AF53" i="1"/>
  <c r="AE54" i="1"/>
  <c r="AF54" i="1"/>
  <c r="AE55" i="1"/>
  <c r="AF55" i="1"/>
  <c r="AE56" i="1"/>
  <c r="AF56" i="1"/>
  <c r="AE57" i="1"/>
  <c r="AF57" i="1"/>
  <c r="AE58" i="1"/>
  <c r="AF58" i="1"/>
  <c r="AE59" i="1"/>
  <c r="AF59" i="1"/>
  <c r="AE60" i="1"/>
  <c r="AF60" i="1"/>
  <c r="AE61" i="1"/>
  <c r="AF61" i="1"/>
  <c r="AE62" i="1"/>
  <c r="AF62" i="1"/>
  <c r="AE63" i="1"/>
  <c r="AF63" i="1"/>
  <c r="AE64" i="1"/>
  <c r="AF64" i="1"/>
  <c r="AE65" i="1"/>
  <c r="AF65" i="1"/>
  <c r="AE66" i="1"/>
  <c r="AF66" i="1"/>
  <c r="AE67" i="1"/>
  <c r="AF67" i="1"/>
  <c r="AE68" i="1"/>
  <c r="AF68" i="1"/>
  <c r="AE69" i="1"/>
  <c r="AF69" i="1"/>
  <c r="AE70" i="1"/>
  <c r="AF70" i="1"/>
  <c r="AE71" i="1"/>
  <c r="AF71" i="1"/>
  <c r="AE72" i="1"/>
  <c r="AF72" i="1"/>
  <c r="AE73" i="1"/>
  <c r="AF73" i="1"/>
  <c r="AE74" i="1"/>
  <c r="AF74" i="1"/>
  <c r="AE75" i="1"/>
  <c r="AF75" i="1"/>
  <c r="AE76" i="1"/>
  <c r="AF76" i="1"/>
  <c r="AE77" i="1"/>
  <c r="AF77" i="1"/>
  <c r="AE78" i="1"/>
  <c r="AF78" i="1"/>
  <c r="AE79" i="1"/>
  <c r="AF79" i="1"/>
  <c r="AE80" i="1"/>
  <c r="AF80" i="1"/>
  <c r="AE81" i="1"/>
  <c r="AF81" i="1"/>
  <c r="AE82" i="1"/>
  <c r="AF82" i="1"/>
  <c r="AE83" i="1"/>
  <c r="AF83" i="1"/>
  <c r="AE84" i="1"/>
  <c r="AF84" i="1"/>
  <c r="AE85" i="1"/>
  <c r="AF85" i="1"/>
  <c r="AE86" i="1"/>
  <c r="AF86" i="1"/>
  <c r="AE87" i="1"/>
  <c r="AF87" i="1"/>
  <c r="AE88" i="1"/>
  <c r="AF88" i="1"/>
  <c r="AE89" i="1"/>
  <c r="AF89" i="1"/>
  <c r="AE90" i="1"/>
  <c r="AF90" i="1"/>
  <c r="AE91" i="1"/>
  <c r="AF91" i="1"/>
  <c r="AE92" i="1"/>
  <c r="AF92" i="1"/>
  <c r="AE93" i="1"/>
  <c r="AF93" i="1"/>
  <c r="AE94" i="1"/>
  <c r="AF94" i="1"/>
  <c r="AE95" i="1"/>
  <c r="AF95" i="1"/>
  <c r="AE96" i="1"/>
  <c r="AF96" i="1"/>
  <c r="AE97" i="1"/>
  <c r="AF97" i="1"/>
  <c r="AE98" i="1"/>
  <c r="AF98" i="1"/>
  <c r="AE99" i="1"/>
  <c r="AF99" i="1"/>
  <c r="AE100" i="1"/>
  <c r="AF100" i="1"/>
  <c r="AE101" i="1"/>
  <c r="AF101" i="1"/>
  <c r="AE102" i="1"/>
  <c r="AF102" i="1"/>
  <c r="AE103" i="1"/>
  <c r="AF103" i="1"/>
  <c r="AE104" i="1"/>
  <c r="AF104" i="1"/>
  <c r="AE105" i="1"/>
  <c r="AF105" i="1"/>
  <c r="AE106" i="1"/>
  <c r="AF106" i="1"/>
  <c r="AE107" i="1"/>
  <c r="AF107" i="1"/>
  <c r="AE108" i="1"/>
  <c r="AF108" i="1"/>
  <c r="AE109" i="1"/>
  <c r="AF109" i="1"/>
  <c r="AE110" i="1"/>
  <c r="AF110" i="1"/>
  <c r="AE111" i="1"/>
  <c r="AF111" i="1"/>
  <c r="AE112" i="1"/>
  <c r="AF112" i="1"/>
  <c r="AE113" i="1"/>
  <c r="AF113" i="1"/>
  <c r="AE114" i="1"/>
  <c r="AF114" i="1"/>
  <c r="AE115" i="1"/>
  <c r="AF115" i="1"/>
  <c r="AE116" i="1"/>
  <c r="AF116" i="1"/>
  <c r="AE117" i="1"/>
  <c r="AF117" i="1"/>
  <c r="AE118" i="1"/>
  <c r="AF118" i="1"/>
  <c r="AE119" i="1"/>
  <c r="AF119" i="1"/>
  <c r="AE120" i="1"/>
  <c r="AF120" i="1"/>
  <c r="AE121" i="1"/>
  <c r="AF121" i="1"/>
  <c r="AE122" i="1"/>
  <c r="AF122" i="1"/>
  <c r="AE123" i="1"/>
  <c r="AF123" i="1"/>
  <c r="AE124" i="1"/>
  <c r="AF124" i="1"/>
  <c r="AE125" i="1"/>
  <c r="AF125" i="1"/>
  <c r="AE126" i="1"/>
  <c r="AF126" i="1"/>
  <c r="AF4" i="1"/>
  <c r="AE4" i="1"/>
  <c r="D876" i="6" l="1"/>
  <c r="D871" i="6"/>
  <c r="F871" i="6"/>
  <c r="F873" i="6"/>
  <c r="D873" i="6"/>
  <c r="D872" i="6"/>
  <c r="F869" i="6"/>
  <c r="F861" i="6"/>
  <c r="F853" i="6"/>
  <c r="F845" i="6"/>
  <c r="D869" i="6"/>
  <c r="D861" i="6"/>
  <c r="D853" i="6"/>
  <c r="D845" i="6"/>
  <c r="D837" i="6"/>
  <c r="D829" i="6"/>
  <c r="D821" i="6"/>
  <c r="D813" i="6"/>
  <c r="D864" i="6"/>
  <c r="D856" i="6"/>
  <c r="D848" i="6"/>
  <c r="D840" i="6"/>
  <c r="D832" i="6"/>
  <c r="D824" i="6"/>
  <c r="D816" i="6"/>
  <c r="F863" i="6"/>
  <c r="F855" i="6"/>
  <c r="F847" i="6"/>
  <c r="F839" i="6"/>
  <c r="F831" i="6"/>
  <c r="F823" i="6"/>
  <c r="F815" i="6"/>
  <c r="F866" i="6"/>
  <c r="F858" i="6"/>
  <c r="F850" i="6"/>
  <c r="F842" i="6"/>
  <c r="F834" i="6"/>
  <c r="F826" i="6"/>
  <c r="F818" i="6"/>
  <c r="A811" i="6"/>
  <c r="B811" i="6" s="1"/>
  <c r="E811" i="6" s="1"/>
  <c r="C811" i="6" l="1"/>
  <c r="A810" i="6"/>
  <c r="C810" i="6" s="1"/>
  <c r="B810" i="6"/>
  <c r="E810" i="6" s="1"/>
  <c r="BC66" i="7"/>
  <c r="BD66" i="7"/>
  <c r="BE66" i="7"/>
  <c r="BF66" i="7"/>
  <c r="BG66" i="7"/>
  <c r="BH66" i="7"/>
  <c r="BI66" i="7"/>
  <c r="BI68" i="7" s="1"/>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B58" i="7" s="1"/>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D811" i="6" l="1"/>
  <c r="F811" i="6"/>
  <c r="D810" i="6"/>
  <c r="F810" i="6"/>
  <c r="S4" i="53"/>
  <c r="Q4" i="53"/>
  <c r="P4" i="53"/>
  <c r="P2" i="53"/>
  <c r="Q2" i="53"/>
  <c r="R2" i="53"/>
  <c r="S2" i="53"/>
  <c r="P3" i="53"/>
  <c r="Q3" i="53"/>
  <c r="R3" i="53"/>
  <c r="S3" i="53"/>
  <c r="O3" i="53"/>
  <c r="O2" i="53"/>
  <c r="F4" i="53"/>
  <c r="D4" i="53"/>
  <c r="C4" i="53"/>
  <c r="C3" i="53"/>
  <c r="D3" i="53"/>
  <c r="E3" i="53"/>
  <c r="F3" i="53"/>
  <c r="B2" i="53"/>
  <c r="B3" i="53"/>
  <c r="P54" i="53"/>
  <c r="N1" i="53"/>
  <c r="N49" i="53" s="1"/>
  <c r="A1" i="53"/>
  <c r="A49" i="53" s="1"/>
  <c r="GC1" i="6"/>
  <c r="GD1" i="6" s="1"/>
  <c r="GE1" i="6" s="1"/>
  <c r="FR808" i="6"/>
  <c r="FR809" i="6"/>
  <c r="C2" i="53" l="1"/>
  <c r="N55" i="53"/>
  <c r="N56" i="53"/>
  <c r="Q54" i="53"/>
  <c r="D2" i="53" l="1"/>
  <c r="R54" i="53"/>
  <c r="E2" i="53" l="1"/>
  <c r="S54" i="53"/>
  <c r="F2" i="53" l="1"/>
  <c r="T54" i="53"/>
  <c r="U54" i="53" l="1"/>
  <c r="V54" i="53" l="1"/>
  <c r="W54" i="53" l="1"/>
  <c r="X54" i="53" l="1"/>
  <c r="Y54" i="53" l="1"/>
  <c r="Z54" i="53" l="1"/>
  <c r="AA54" i="53" l="1"/>
  <c r="AB54" i="53" l="1"/>
  <c r="AC54" i="53" l="1"/>
  <c r="AD54" i="53" l="1"/>
  <c r="AE54" i="53" l="1"/>
  <c r="AF54" i="53" l="1"/>
  <c r="AG54" i="53" l="1"/>
  <c r="AH54" i="53" l="1"/>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I42" i="1" l="1"/>
  <c r="I39" i="1"/>
  <c r="I36" i="1"/>
  <c r="H36" i="1"/>
  <c r="B37" i="1"/>
  <c r="D34" i="1"/>
  <c r="E38" i="1"/>
  <c r="E39" i="1"/>
  <c r="E40" i="1"/>
  <c r="E41" i="1"/>
  <c r="E42" i="1"/>
  <c r="E37" i="1"/>
  <c r="Y73" i="1" l="1"/>
  <c r="Z73" i="1"/>
  <c r="AA73" i="1"/>
  <c r="AB73" i="1"/>
  <c r="Y74" i="1"/>
  <c r="Z74" i="1"/>
  <c r="AA74" i="1"/>
  <c r="AB74" i="1"/>
  <c r="S73" i="1"/>
  <c r="T73" i="1"/>
  <c r="U73" i="1"/>
  <c r="V73" i="1"/>
  <c r="S74" i="1"/>
  <c r="T74" i="1"/>
  <c r="U74" i="1"/>
  <c r="V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FR744" i="6" l="1"/>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BA1" i="7"/>
  <c r="A1" i="7"/>
  <c r="E9" i="36"/>
  <c r="B9" i="36"/>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A49" i="35"/>
  <c r="AZ63" i="35" s="1"/>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D9" i="36" l="1"/>
  <c r="E8" i="36" s="1"/>
  <c r="N19" i="53" s="1"/>
  <c r="N20" i="53"/>
  <c r="A20" i="35"/>
  <c r="A37" i="35" s="1"/>
  <c r="A20" i="53"/>
  <c r="E1" i="6"/>
  <c r="F1" i="6" s="1"/>
  <c r="G1" i="6" s="1"/>
  <c r="H1" i="6" s="1"/>
  <c r="I1" i="6" s="1"/>
  <c r="G20" i="43"/>
  <c r="G15" i="43" s="1"/>
  <c r="H15" i="43" s="1"/>
  <c r="AZ20" i="39"/>
  <c r="AZ37" i="39" s="1"/>
  <c r="BA20" i="7"/>
  <c r="AZ20" i="35"/>
  <c r="BD20" i="35" s="1"/>
  <c r="E11" i="36"/>
  <c r="D12" i="36" s="1"/>
  <c r="P1" i="53" s="1"/>
  <c r="A20" i="39"/>
  <c r="A15" i="39" s="1"/>
  <c r="A9" i="36"/>
  <c r="B8" i="36" s="1"/>
  <c r="B11" i="36"/>
  <c r="A12" i="36" s="1"/>
  <c r="B20" i="35"/>
  <c r="B41" i="35" s="1"/>
  <c r="A20" i="43"/>
  <c r="A37" i="43" s="1"/>
  <c r="A20" i="7"/>
  <c r="A15" i="43"/>
  <c r="K4" i="43"/>
  <c r="BD4" i="39"/>
  <c r="BE4" i="39" s="1"/>
  <c r="AZ63" i="39"/>
  <c r="AZ55" i="39"/>
  <c r="AZ64" i="39"/>
  <c r="AZ56" i="39"/>
  <c r="B20" i="39"/>
  <c r="G4" i="39"/>
  <c r="BC54" i="39"/>
  <c r="BD54" i="39"/>
  <c r="BE54" i="39" s="1"/>
  <c r="BC62" i="39"/>
  <c r="AZ55" i="35"/>
  <c r="E4" i="35"/>
  <c r="F4" i="35" s="1"/>
  <c r="BE4" i="35"/>
  <c r="AZ64" i="35"/>
  <c r="AZ56" i="35"/>
  <c r="BC54" i="35"/>
  <c r="BD54" i="35" s="1"/>
  <c r="BD62" i="35"/>
  <c r="I20" i="43" l="1"/>
  <c r="BA20" i="39"/>
  <c r="H20" i="43"/>
  <c r="J15" i="43"/>
  <c r="G32" i="43"/>
  <c r="D8" i="36"/>
  <c r="E7" i="36" s="1"/>
  <c r="N18" i="53" s="1"/>
  <c r="G37" i="43"/>
  <c r="AZ19" i="39"/>
  <c r="AZ14" i="39" s="1"/>
  <c r="AZ31" i="39" s="1"/>
  <c r="BA19" i="7"/>
  <c r="AZ19" i="35"/>
  <c r="G19" i="43"/>
  <c r="G14" i="43" s="1"/>
  <c r="K14" i="43" s="1"/>
  <c r="N37" i="53"/>
  <c r="R20" i="53"/>
  <c r="N15" i="53"/>
  <c r="P20" i="53"/>
  <c r="S20" i="53"/>
  <c r="Q20" i="53"/>
  <c r="O20" i="53"/>
  <c r="O19" i="53"/>
  <c r="S19" i="53"/>
  <c r="R19" i="53"/>
  <c r="Q19" i="53"/>
  <c r="P19" i="53"/>
  <c r="N36" i="53"/>
  <c r="N14" i="53"/>
  <c r="C1" i="7"/>
  <c r="C1" i="53"/>
  <c r="A19" i="35"/>
  <c r="A19" i="53"/>
  <c r="C20" i="35"/>
  <c r="D20" i="35"/>
  <c r="B40" i="35"/>
  <c r="B43"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5" i="43"/>
  <c r="BC20" i="39"/>
  <c r="BC40" i="39" s="1"/>
  <c r="BC43" i="39" s="1"/>
  <c r="BB20" i="39"/>
  <c r="AZ15" i="39"/>
  <c r="BE15" i="39" s="1"/>
  <c r="AZ15" i="35"/>
  <c r="BE15" i="35" s="1"/>
  <c r="AZ37" i="35"/>
  <c r="BB20" i="35"/>
  <c r="BA20" i="35"/>
  <c r="BC20" i="35"/>
  <c r="BC41" i="35" s="1"/>
  <c r="I19" i="43"/>
  <c r="BB1" i="39"/>
  <c r="I1" i="43"/>
  <c r="BB1" i="35"/>
  <c r="BC1" i="7"/>
  <c r="BA19" i="35"/>
  <c r="BB19" i="35"/>
  <c r="AZ36" i="35"/>
  <c r="AZ14" i="35"/>
  <c r="A19" i="43"/>
  <c r="B19" i="43" s="1"/>
  <c r="E19" i="43" s="1"/>
  <c r="A37" i="39"/>
  <c r="C1" i="39"/>
  <c r="C1" i="35"/>
  <c r="A19" i="7"/>
  <c r="C1" i="43"/>
  <c r="A8" i="36"/>
  <c r="B7" i="36" s="1"/>
  <c r="A36" i="35"/>
  <c r="B20" i="43"/>
  <c r="C20" i="43" s="1"/>
  <c r="A19" i="39"/>
  <c r="A14" i="39" s="1"/>
  <c r="K19" i="43"/>
  <c r="K15" i="43"/>
  <c r="A32" i="43"/>
  <c r="B15" i="43"/>
  <c r="A10" i="43"/>
  <c r="BD20" i="39"/>
  <c r="BD41" i="39" s="1"/>
  <c r="G27" i="43"/>
  <c r="J10" i="43"/>
  <c r="K10" i="43"/>
  <c r="I10" i="43"/>
  <c r="H10" i="43"/>
  <c r="K20" i="43"/>
  <c r="BE20" i="39"/>
  <c r="BE41" i="39" s="1"/>
  <c r="BF54" i="39"/>
  <c r="H4" i="39"/>
  <c r="BF4" i="39"/>
  <c r="A10" i="39"/>
  <c r="A32" i="39"/>
  <c r="B15" i="39"/>
  <c r="BA41" i="39"/>
  <c r="BA40" i="39"/>
  <c r="BA43" i="39" s="1"/>
  <c r="BD62" i="39"/>
  <c r="B41" i="39"/>
  <c r="B40" i="39"/>
  <c r="B43" i="39" s="1"/>
  <c r="G20" i="39"/>
  <c r="F20" i="39"/>
  <c r="E20" i="39"/>
  <c r="C20" i="39"/>
  <c r="D20" i="39"/>
  <c r="B42" i="35"/>
  <c r="B44" i="35"/>
  <c r="B48" i="35" s="1"/>
  <c r="F20" i="35"/>
  <c r="G4" i="35"/>
  <c r="BD41" i="35"/>
  <c r="D40" i="35"/>
  <c r="D43" i="35" s="1"/>
  <c r="D41" i="35"/>
  <c r="E41" i="35"/>
  <c r="C41" i="35"/>
  <c r="C40" i="35"/>
  <c r="C43" i="35" s="1"/>
  <c r="BE62" i="35"/>
  <c r="BE54" i="35"/>
  <c r="BE20" i="35"/>
  <c r="BE19" i="35"/>
  <c r="BF4" i="35"/>
  <c r="BD14" i="39" l="1"/>
  <c r="BE14" i="39"/>
  <c r="BF14" i="39"/>
  <c r="BC19" i="39"/>
  <c r="BA19" i="39"/>
  <c r="BD19" i="39"/>
  <c r="BA14" i="39"/>
  <c r="BB14" i="39"/>
  <c r="AZ9" i="39"/>
  <c r="AZ26" i="39" s="1"/>
  <c r="BC41" i="39"/>
  <c r="BE19" i="39"/>
  <c r="BB19" i="39"/>
  <c r="AZ36" i="39"/>
  <c r="BC14" i="39"/>
  <c r="G18" i="43"/>
  <c r="K18" i="43" s="1"/>
  <c r="AZ18" i="35"/>
  <c r="BE18" i="35" s="1"/>
  <c r="BE40" i="35" s="1"/>
  <c r="BE43" i="35" s="1"/>
  <c r="AZ18" i="39"/>
  <c r="BE18" i="39" s="1"/>
  <c r="G36" i="43"/>
  <c r="J19" i="43"/>
  <c r="H19" i="43"/>
  <c r="BA18" i="7"/>
  <c r="O37" i="53"/>
  <c r="S37" i="53"/>
  <c r="R37" i="53"/>
  <c r="Q37" i="53"/>
  <c r="P37" i="53"/>
  <c r="D7" i="36"/>
  <c r="E6" i="36" s="1"/>
  <c r="N17" i="53"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P36" i="53"/>
  <c r="O36" i="53"/>
  <c r="Q36" i="53"/>
  <c r="R36" i="53"/>
  <c r="S36" i="53"/>
  <c r="S41" i="53"/>
  <c r="S40" i="53"/>
  <c r="S43" i="53" s="1"/>
  <c r="P40" i="53"/>
  <c r="P43" i="53" s="1"/>
  <c r="P41" i="53"/>
  <c r="N35" i="53"/>
  <c r="N13" i="53"/>
  <c r="P18" i="53"/>
  <c r="O18" i="53"/>
  <c r="R18" i="53"/>
  <c r="Q18" i="53"/>
  <c r="S18" i="53"/>
  <c r="B37" i="53"/>
  <c r="C37" i="53"/>
  <c r="D37" i="53"/>
  <c r="E37" i="53"/>
  <c r="F37" i="53"/>
  <c r="A32" i="35"/>
  <c r="B15" i="35"/>
  <c r="A10" i="35"/>
  <c r="A18" i="39"/>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C2" i="35" s="1"/>
  <c r="D2" i="35" s="1"/>
  <c r="E2" i="35" s="1"/>
  <c r="BD18" i="39"/>
  <c r="AZ32" i="39"/>
  <c r="BC15" i="39"/>
  <c r="AZ10" i="39"/>
  <c r="BF10" i="39" s="1"/>
  <c r="BA15" i="39"/>
  <c r="BB15" i="39"/>
  <c r="BD15" i="39"/>
  <c r="BB41" i="39"/>
  <c r="BB40" i="39"/>
  <c r="BB43" i="39" s="1"/>
  <c r="AZ35" i="39"/>
  <c r="BD40" i="39"/>
  <c r="BD43" i="39" s="1"/>
  <c r="BD44" i="39" s="1"/>
  <c r="D6" i="36"/>
  <c r="E5" i="36" s="1"/>
  <c r="N16" i="53" s="1"/>
  <c r="AZ17" i="35"/>
  <c r="BF17" i="35" s="1"/>
  <c r="AZ17" i="39"/>
  <c r="BA17" i="7"/>
  <c r="G17" i="43"/>
  <c r="BB14" i="35"/>
  <c r="AZ31" i="35"/>
  <c r="BA14" i="35"/>
  <c r="BD14" i="35"/>
  <c r="AZ9" i="35"/>
  <c r="BF9" i="35" s="1"/>
  <c r="BC14" i="35"/>
  <c r="I14" i="43"/>
  <c r="J14" i="43"/>
  <c r="G9" i="43"/>
  <c r="H14" i="43"/>
  <c r="G31" i="43"/>
  <c r="BE14" i="35"/>
  <c r="BA41" i="35"/>
  <c r="BB41" i="35"/>
  <c r="AZ10" i="35"/>
  <c r="BF10" i="35" s="1"/>
  <c r="BB15" i="35"/>
  <c r="BC15" i="35"/>
  <c r="BA15" i="35"/>
  <c r="BD15" i="35"/>
  <c r="AZ32" i="35"/>
  <c r="A18" i="43"/>
  <c r="A35" i="43" s="1"/>
  <c r="A36" i="39"/>
  <c r="A14" i="43"/>
  <c r="B14" i="43" s="1"/>
  <c r="A18" i="7"/>
  <c r="A36" i="43"/>
  <c r="A18" i="35"/>
  <c r="B18" i="35" s="1"/>
  <c r="G18" i="35" s="1"/>
  <c r="A7" i="36"/>
  <c r="B6" i="36" s="1"/>
  <c r="C19" i="43"/>
  <c r="A31" i="39"/>
  <c r="A9" i="39"/>
  <c r="B14" i="39"/>
  <c r="A35" i="35"/>
  <c r="A13" i="35"/>
  <c r="A35" i="39"/>
  <c r="A13" i="39"/>
  <c r="B18" i="39"/>
  <c r="A13" i="43"/>
  <c r="A27" i="43"/>
  <c r="B10" i="43"/>
  <c r="D15" i="43"/>
  <c r="C15" i="43"/>
  <c r="E15" i="43"/>
  <c r="BE40" i="39"/>
  <c r="BE43" i="39" s="1"/>
  <c r="BE44" i="39" s="1"/>
  <c r="H14" i="39"/>
  <c r="H20" i="39"/>
  <c r="H40" i="39" s="1"/>
  <c r="H43" i="39" s="1"/>
  <c r="F41" i="39"/>
  <c r="F40" i="39"/>
  <c r="F43" i="39" s="1"/>
  <c r="BC9" i="39"/>
  <c r="BA9" i="39"/>
  <c r="BE62" i="39"/>
  <c r="D41" i="39"/>
  <c r="D40" i="39"/>
  <c r="D43" i="39" s="1"/>
  <c r="E40" i="39"/>
  <c r="E43" i="39" s="1"/>
  <c r="E41" i="39"/>
  <c r="BC44" i="39"/>
  <c r="BC42" i="39"/>
  <c r="H15" i="39"/>
  <c r="G15" i="39"/>
  <c r="E15" i="39"/>
  <c r="D15" i="39"/>
  <c r="F15" i="39"/>
  <c r="C15" i="39"/>
  <c r="I4" i="39"/>
  <c r="H19" i="39"/>
  <c r="C41" i="39"/>
  <c r="C40" i="39"/>
  <c r="C43" i="39" s="1"/>
  <c r="BG54" i="39"/>
  <c r="BG4" i="39"/>
  <c r="BF20" i="39"/>
  <c r="BF15" i="39"/>
  <c r="BF19" i="39"/>
  <c r="B44" i="39"/>
  <c r="B48" i="39" s="1"/>
  <c r="B42" i="39"/>
  <c r="BA42" i="39"/>
  <c r="BA44" i="39"/>
  <c r="BA48" i="39" s="1"/>
  <c r="B10" i="39"/>
  <c r="A27" i="39"/>
  <c r="G41" i="39"/>
  <c r="G40" i="39"/>
  <c r="G43" i="39" s="1"/>
  <c r="C44" i="35"/>
  <c r="C42" i="35"/>
  <c r="BF62" i="35"/>
  <c r="D44" i="35"/>
  <c r="D42" i="35"/>
  <c r="C48" i="35"/>
  <c r="H4" i="35"/>
  <c r="G20" i="35"/>
  <c r="G15" i="35"/>
  <c r="F41" i="35"/>
  <c r="F40" i="35"/>
  <c r="F43" i="35" s="1"/>
  <c r="BF20" i="35"/>
  <c r="BF19" i="35"/>
  <c r="BF14" i="35"/>
  <c r="BG4" i="35"/>
  <c r="BF15" i="35"/>
  <c r="BF18" i="35"/>
  <c r="BF40" i="35" s="1"/>
  <c r="BF54" i="35"/>
  <c r="E44" i="35"/>
  <c r="E42" i="35"/>
  <c r="BE41" i="35"/>
  <c r="F2" i="35"/>
  <c r="BA18" i="35" l="1"/>
  <c r="BA40" i="35" s="1"/>
  <c r="BA43" i="35" s="1"/>
  <c r="G13" i="43"/>
  <c r="G8" i="43" s="1"/>
  <c r="AZ35" i="35"/>
  <c r="BD18" i="35"/>
  <c r="BD40" i="35" s="1"/>
  <c r="BD43" i="35" s="1"/>
  <c r="BD44" i="35" s="1"/>
  <c r="BC18" i="35"/>
  <c r="BC40" i="35" s="1"/>
  <c r="BB18" i="35"/>
  <c r="BB40" i="35" s="1"/>
  <c r="BB43" i="35" s="1"/>
  <c r="BB44" i="35" s="1"/>
  <c r="AZ13" i="35"/>
  <c r="BF13" i="35" s="1"/>
  <c r="BB9" i="39"/>
  <c r="BB18" i="39"/>
  <c r="I18" i="43"/>
  <c r="BE9" i="39"/>
  <c r="J18" i="43"/>
  <c r="BA18" i="39"/>
  <c r="BD9" i="39"/>
  <c r="H18" i="43"/>
  <c r="BC18" i="39"/>
  <c r="BF18" i="39"/>
  <c r="BF9" i="39"/>
  <c r="G35" i="43"/>
  <c r="AZ13" i="39"/>
  <c r="BF13" i="39" s="1"/>
  <c r="R31" i="53"/>
  <c r="P31" i="53"/>
  <c r="S31" i="53"/>
  <c r="O31" i="53"/>
  <c r="Q31" i="53"/>
  <c r="N30" i="53"/>
  <c r="P13" i="53"/>
  <c r="N8" i="53"/>
  <c r="R13" i="53"/>
  <c r="Q13" i="53"/>
  <c r="S13" i="53"/>
  <c r="O13" i="53"/>
  <c r="O42" i="53"/>
  <c r="O44" i="53"/>
  <c r="O48" i="53" s="1"/>
  <c r="P35" i="53"/>
  <c r="S35" i="53"/>
  <c r="O35" i="53"/>
  <c r="Q35" i="53"/>
  <c r="R35" i="53"/>
  <c r="N34" i="53"/>
  <c r="O17" i="53"/>
  <c r="P17" i="53"/>
  <c r="R17" i="53"/>
  <c r="N12" i="53"/>
  <c r="S17" i="53"/>
  <c r="Q17" i="53"/>
  <c r="N33" i="53"/>
  <c r="N11" i="53"/>
  <c r="R16" i="53"/>
  <c r="P16" i="53"/>
  <c r="S16" i="53"/>
  <c r="O16" i="53"/>
  <c r="Q16" i="53"/>
  <c r="Q32" i="53"/>
  <c r="O32" i="53"/>
  <c r="S32" i="53"/>
  <c r="R32" i="53"/>
  <c r="P32" i="53"/>
  <c r="BD42" i="39"/>
  <c r="P44" i="53"/>
  <c r="P42" i="53"/>
  <c r="R44" i="53"/>
  <c r="R42" i="53"/>
  <c r="Q44" i="53"/>
  <c r="Q42" i="53"/>
  <c r="S9" i="53"/>
  <c r="R9" i="53"/>
  <c r="N26" i="53"/>
  <c r="Q9" i="53"/>
  <c r="P9" i="53"/>
  <c r="O9" i="53"/>
  <c r="O10" i="53"/>
  <c r="S10" i="53"/>
  <c r="R10" i="53"/>
  <c r="Q10" i="53"/>
  <c r="N27" i="53"/>
  <c r="P10" i="53"/>
  <c r="S44" i="53"/>
  <c r="S42" i="53"/>
  <c r="A17" i="39"/>
  <c r="A17" i="53"/>
  <c r="A31" i="35"/>
  <c r="B14" i="35"/>
  <c r="A9" i="35"/>
  <c r="E40" i="53"/>
  <c r="E43" i="53" s="1"/>
  <c r="E41" i="53"/>
  <c r="B44" i="53"/>
  <c r="B48" i="53" s="1"/>
  <c r="B42" i="53"/>
  <c r="B10" i="53"/>
  <c r="A27" i="53"/>
  <c r="A31" i="43"/>
  <c r="B32" i="53"/>
  <c r="D32" i="53"/>
  <c r="C32" i="53"/>
  <c r="E32" i="53"/>
  <c r="F32" i="53"/>
  <c r="A27" i="35"/>
  <c r="B10" i="35"/>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36" i="53"/>
  <c r="C36" i="53"/>
  <c r="D36" i="53"/>
  <c r="E36" i="53"/>
  <c r="F36" i="53"/>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BB42" i="39"/>
  <c r="BB44" i="39"/>
  <c r="AZ27" i="39"/>
  <c r="BA10" i="39"/>
  <c r="BE10" i="39"/>
  <c r="BB10" i="39"/>
  <c r="BC10" i="39"/>
  <c r="BD10" i="39"/>
  <c r="BA42" i="35"/>
  <c r="BA44" i="35"/>
  <c r="BA48" i="35" s="1"/>
  <c r="BB48" i="35" s="1"/>
  <c r="BC48" i="35" s="1"/>
  <c r="AZ34" i="39"/>
  <c r="BC17" i="39"/>
  <c r="BB17" i="39"/>
  <c r="BA17" i="39"/>
  <c r="AZ12" i="39"/>
  <c r="BG12" i="39" s="1"/>
  <c r="BD17" i="39"/>
  <c r="BE17" i="39"/>
  <c r="BF17" i="39"/>
  <c r="BB9" i="35"/>
  <c r="BC9" i="35"/>
  <c r="BD9" i="35"/>
  <c r="BA9" i="35"/>
  <c r="AZ26" i="35"/>
  <c r="BE9" i="35"/>
  <c r="AZ34" i="35"/>
  <c r="BC17" i="35"/>
  <c r="BD17" i="35"/>
  <c r="BA17" i="35"/>
  <c r="AZ12" i="35"/>
  <c r="BG12" i="35" s="1"/>
  <c r="BB17" i="35"/>
  <c r="BE17" i="35"/>
  <c r="D5" i="36"/>
  <c r="G16" i="43"/>
  <c r="AZ16" i="39"/>
  <c r="BG16" i="39" s="1"/>
  <c r="BA16" i="7"/>
  <c r="AZ16" i="35"/>
  <c r="BG16" i="35" s="1"/>
  <c r="H13" i="43"/>
  <c r="K13" i="43"/>
  <c r="J9" i="43"/>
  <c r="G26" i="43"/>
  <c r="H9" i="43"/>
  <c r="I9" i="43"/>
  <c r="K9" i="43"/>
  <c r="BE42" i="39"/>
  <c r="BC10" i="35"/>
  <c r="BA10" i="35"/>
  <c r="AZ27" i="35"/>
  <c r="BD10" i="35"/>
  <c r="BB10" i="35"/>
  <c r="BE10" i="35"/>
  <c r="G34" i="43"/>
  <c r="H17" i="43"/>
  <c r="J17" i="43"/>
  <c r="I17" i="43"/>
  <c r="G12" i="43"/>
  <c r="K17" i="43"/>
  <c r="AZ30" i="39"/>
  <c r="BB13" i="39"/>
  <c r="AZ8" i="39"/>
  <c r="BG8" i="39" s="1"/>
  <c r="BA13" i="39"/>
  <c r="BC13" i="39"/>
  <c r="BD13" i="39"/>
  <c r="BE13" i="39"/>
  <c r="BA13" i="35"/>
  <c r="BB13" i="35"/>
  <c r="BD13" i="35"/>
  <c r="AZ8" i="35"/>
  <c r="BG8" i="35" s="1"/>
  <c r="AZ30" i="35"/>
  <c r="BC13" i="35"/>
  <c r="BE13" i="35"/>
  <c r="A17" i="7"/>
  <c r="A6" i="36"/>
  <c r="B5" i="36" s="1"/>
  <c r="B18" i="43"/>
  <c r="A17" i="35"/>
  <c r="A12" i="35" s="1"/>
  <c r="A17" i="43"/>
  <c r="A16" i="39"/>
  <c r="A34" i="39"/>
  <c r="B17" i="39"/>
  <c r="I17" i="39" s="1"/>
  <c r="A12" i="39"/>
  <c r="G14" i="39"/>
  <c r="F14" i="39"/>
  <c r="D14" i="39"/>
  <c r="E14" i="39"/>
  <c r="C14" i="39"/>
  <c r="A30" i="39"/>
  <c r="A8" i="39"/>
  <c r="B13" i="39"/>
  <c r="A30" i="35"/>
  <c r="B13" i="35"/>
  <c r="A8" i="35"/>
  <c r="A26" i="39"/>
  <c r="B9" i="39"/>
  <c r="I9" i="39" s="1"/>
  <c r="E18" i="43"/>
  <c r="C18" i="43"/>
  <c r="D18" i="43"/>
  <c r="D18" i="35"/>
  <c r="C18" i="35"/>
  <c r="F18" i="35"/>
  <c r="E18" i="35"/>
  <c r="H41" i="39"/>
  <c r="H44" i="39" s="1"/>
  <c r="A8" i="43"/>
  <c r="A30" i="43"/>
  <c r="B13" i="43"/>
  <c r="E14" i="43"/>
  <c r="C14" i="43"/>
  <c r="D14" i="43"/>
  <c r="C18" i="39"/>
  <c r="D18" i="39"/>
  <c r="F18" i="39"/>
  <c r="E18" i="39"/>
  <c r="G18" i="39"/>
  <c r="H18" i="39"/>
  <c r="A34" i="43"/>
  <c r="A12" i="43"/>
  <c r="B17" i="43"/>
  <c r="B9" i="43"/>
  <c r="D10" i="43"/>
  <c r="C10" i="43"/>
  <c r="E10" i="43"/>
  <c r="BB48" i="39"/>
  <c r="BH54" i="39"/>
  <c r="BF62" i="39"/>
  <c r="E44" i="39"/>
  <c r="E42" i="39"/>
  <c r="BG20" i="39"/>
  <c r="BH4" i="39"/>
  <c r="BG13" i="39"/>
  <c r="BG19" i="39"/>
  <c r="BG15" i="39"/>
  <c r="BG17" i="39"/>
  <c r="BG18" i="39"/>
  <c r="BG14" i="39"/>
  <c r="BG10" i="39"/>
  <c r="I2" i="39"/>
  <c r="BG9" i="39"/>
  <c r="C10" i="39"/>
  <c r="I10" i="39"/>
  <c r="G10" i="39"/>
  <c r="F10" i="39"/>
  <c r="H10" i="39"/>
  <c r="E10" i="39"/>
  <c r="D10" i="39"/>
  <c r="G44" i="39"/>
  <c r="G42" i="39"/>
  <c r="C48" i="39"/>
  <c r="J4" i="39"/>
  <c r="I18" i="39"/>
  <c r="I19" i="39"/>
  <c r="I13" i="39"/>
  <c r="I20" i="39"/>
  <c r="I14" i="39"/>
  <c r="D44" i="39"/>
  <c r="D42" i="39"/>
  <c r="F44" i="39"/>
  <c r="F42" i="39"/>
  <c r="BF41" i="39"/>
  <c r="BF40" i="39"/>
  <c r="BF43" i="39" s="1"/>
  <c r="C44" i="39"/>
  <c r="C42" i="39"/>
  <c r="I15" i="39"/>
  <c r="A16" i="7"/>
  <c r="BE42" i="35"/>
  <c r="BE44" i="35"/>
  <c r="G2" i="35"/>
  <c r="BF41" i="35"/>
  <c r="BF43" i="35"/>
  <c r="BG62" i="35"/>
  <c r="D48" i="35"/>
  <c r="F44" i="35"/>
  <c r="F42" i="35"/>
  <c r="G40" i="35"/>
  <c r="G43" i="35" s="1"/>
  <c r="G41" i="35"/>
  <c r="H15" i="35"/>
  <c r="H19" i="35"/>
  <c r="I4" i="35"/>
  <c r="H18" i="35"/>
  <c r="H20" i="35"/>
  <c r="H10" i="35"/>
  <c r="H14" i="35"/>
  <c r="BH2" i="35"/>
  <c r="BG54" i="35"/>
  <c r="BG20" i="35"/>
  <c r="BG15" i="35"/>
  <c r="BG18" i="35"/>
  <c r="BG40" i="35" s="1"/>
  <c r="BG19" i="35"/>
  <c r="BG14" i="35"/>
  <c r="BH4" i="35"/>
  <c r="BG9" i="35"/>
  <c r="BG13" i="35"/>
  <c r="BG10" i="35"/>
  <c r="BG17" i="35"/>
  <c r="G30" i="43" l="1"/>
  <c r="BC43" i="35"/>
  <c r="BC44" i="35" s="1"/>
  <c r="BC42" i="35"/>
  <c r="BB42" i="35"/>
  <c r="J13" i="43"/>
  <c r="I13" i="43"/>
  <c r="P48" i="53"/>
  <c r="Q48" i="53" s="1"/>
  <c r="R48" i="53" s="1"/>
  <c r="S48" i="53" s="1"/>
  <c r="T48" i="53" s="1"/>
  <c r="U48" i="53" s="1"/>
  <c r="V48" i="53" s="1"/>
  <c r="W48" i="53" s="1"/>
  <c r="AH56" i="53"/>
  <c r="P27" i="53"/>
  <c r="S27" i="53"/>
  <c r="Q27" i="53"/>
  <c r="O27" i="53"/>
  <c r="R27" i="53"/>
  <c r="N25" i="53"/>
  <c r="P8" i="53"/>
  <c r="Q8" i="53"/>
  <c r="S8" i="53"/>
  <c r="R8" i="53"/>
  <c r="O8" i="53"/>
  <c r="O30" i="53"/>
  <c r="P30" i="53"/>
  <c r="R30" i="53"/>
  <c r="S30" i="53"/>
  <c r="Q30" i="53"/>
  <c r="N28" i="53"/>
  <c r="R11" i="53"/>
  <c r="N6" i="53"/>
  <c r="O11" i="53"/>
  <c r="Q11" i="53"/>
  <c r="S11" i="53"/>
  <c r="P11" i="53"/>
  <c r="S34" i="53"/>
  <c r="P34" i="53"/>
  <c r="R34" i="53"/>
  <c r="Q34" i="53"/>
  <c r="O34" i="53"/>
  <c r="P33" i="53"/>
  <c r="O33" i="53"/>
  <c r="S33" i="53"/>
  <c r="R33" i="53"/>
  <c r="Q33" i="53"/>
  <c r="R26" i="53"/>
  <c r="S26" i="53"/>
  <c r="O26" i="53"/>
  <c r="Q26" i="53"/>
  <c r="P26" i="53"/>
  <c r="N29" i="53"/>
  <c r="P12" i="53"/>
  <c r="Q12" i="53"/>
  <c r="S12" i="53"/>
  <c r="O12" i="53"/>
  <c r="R12" i="53"/>
  <c r="N7" i="53"/>
  <c r="B9" i="53"/>
  <c r="A26" i="53"/>
  <c r="C48" i="53"/>
  <c r="D48" i="53" s="1"/>
  <c r="E48" i="53" s="1"/>
  <c r="F48" i="53" s="1"/>
  <c r="G48" i="53" s="1"/>
  <c r="H48" i="53" s="1"/>
  <c r="I48" i="53" s="1"/>
  <c r="J48" i="53" s="1"/>
  <c r="B31" i="53"/>
  <c r="C31" i="53"/>
  <c r="D31" i="53"/>
  <c r="E31" i="53"/>
  <c r="F31" i="53"/>
  <c r="E42" i="53"/>
  <c r="E44" i="53"/>
  <c r="E14" i="53"/>
  <c r="C14" i="53"/>
  <c r="D14" i="53"/>
  <c r="F14" i="53"/>
  <c r="B9" i="35"/>
  <c r="A26" i="35"/>
  <c r="D42" i="53"/>
  <c r="D44" i="53"/>
  <c r="A34" i="35"/>
  <c r="C42" i="53"/>
  <c r="C44" i="53"/>
  <c r="C14" i="35"/>
  <c r="F14" i="35"/>
  <c r="D14" i="35"/>
  <c r="E14" i="35"/>
  <c r="G14" i="35"/>
  <c r="A16" i="35"/>
  <c r="A33" i="35" s="1"/>
  <c r="A16" i="53"/>
  <c r="F44" i="53"/>
  <c r="F42" i="53"/>
  <c r="B13" i="53"/>
  <c r="A8" i="53"/>
  <c r="A30" i="53"/>
  <c r="F10" i="35"/>
  <c r="E10" i="35"/>
  <c r="D10" i="35"/>
  <c r="G10" i="35"/>
  <c r="C10" i="35"/>
  <c r="B27" i="53"/>
  <c r="C27" i="53"/>
  <c r="D27" i="53"/>
  <c r="E27" i="53"/>
  <c r="F27" i="53"/>
  <c r="B17" i="35"/>
  <c r="H17" i="35" s="1"/>
  <c r="A5" i="36"/>
  <c r="D18" i="53"/>
  <c r="C18" i="53"/>
  <c r="E18" i="53"/>
  <c r="F18" i="53"/>
  <c r="F10" i="53"/>
  <c r="D10" i="53"/>
  <c r="E10" i="53"/>
  <c r="C10" i="53"/>
  <c r="A34" i="53"/>
  <c r="A12" i="53"/>
  <c r="B17" i="53"/>
  <c r="B35" i="53"/>
  <c r="C35" i="53"/>
  <c r="D35" i="53"/>
  <c r="E35" i="53"/>
  <c r="F35" i="53"/>
  <c r="FP1" i="6"/>
  <c r="FQ1" i="6" s="1"/>
  <c r="FR1" i="6" s="1"/>
  <c r="FS1" i="6" s="1"/>
  <c r="FT1" i="6" s="1"/>
  <c r="FU1" i="6" s="1"/>
  <c r="FV1" i="6" s="1"/>
  <c r="FW1" i="6" s="1"/>
  <c r="FX1" i="6" s="1"/>
  <c r="FY1" i="6" s="1"/>
  <c r="FZ1" i="6" s="1"/>
  <c r="GA1" i="6" s="1"/>
  <c r="H2" i="43"/>
  <c r="I2" i="43" s="1"/>
  <c r="J2" i="43" s="1"/>
  <c r="K2" i="43" s="1"/>
  <c r="B2" i="43"/>
  <c r="C2" i="43" s="1"/>
  <c r="D2" i="43" s="1"/>
  <c r="E2" i="43" s="1"/>
  <c r="AZ11" i="39"/>
  <c r="BH11" i="39" s="1"/>
  <c r="AZ33" i="39"/>
  <c r="BB16" i="39"/>
  <c r="BA16" i="39"/>
  <c r="BC16" i="39"/>
  <c r="BE16" i="39"/>
  <c r="BD16" i="39"/>
  <c r="BF16" i="39"/>
  <c r="AZ29" i="39"/>
  <c r="BD12" i="39"/>
  <c r="BB12" i="39"/>
  <c r="BE12" i="39"/>
  <c r="BC12" i="39"/>
  <c r="BA12" i="39"/>
  <c r="AZ7" i="39"/>
  <c r="BH7" i="39" s="1"/>
  <c r="BF12" i="39"/>
  <c r="H12" i="43"/>
  <c r="G29" i="43"/>
  <c r="J12" i="43"/>
  <c r="K12" i="43"/>
  <c r="G7" i="43"/>
  <c r="I12" i="43"/>
  <c r="AZ7" i="35"/>
  <c r="BH7" i="35" s="1"/>
  <c r="BF12" i="35"/>
  <c r="BC12" i="35"/>
  <c r="BB12" i="35"/>
  <c r="AZ29" i="35"/>
  <c r="BD12" i="35"/>
  <c r="BE12" i="35"/>
  <c r="BA12" i="35"/>
  <c r="I16" i="43"/>
  <c r="G33" i="43"/>
  <c r="G11" i="43"/>
  <c r="H16" i="43"/>
  <c r="J16" i="43"/>
  <c r="K16" i="43"/>
  <c r="BB8" i="35"/>
  <c r="BE8" i="35"/>
  <c r="BD8" i="35"/>
  <c r="BA8" i="35"/>
  <c r="BC8" i="35"/>
  <c r="AZ25" i="35"/>
  <c r="BF8" i="35"/>
  <c r="AZ25" i="39"/>
  <c r="BD8" i="39"/>
  <c r="BA8" i="39"/>
  <c r="BB8" i="39"/>
  <c r="BC8" i="39"/>
  <c r="BE8" i="39"/>
  <c r="BF8" i="39"/>
  <c r="J8" i="43"/>
  <c r="I8" i="43"/>
  <c r="G25" i="43"/>
  <c r="H8" i="43"/>
  <c r="K8" i="43"/>
  <c r="BE16" i="35"/>
  <c r="BB16" i="35"/>
  <c r="AZ11" i="35"/>
  <c r="BH11" i="35" s="1"/>
  <c r="BF16" i="35"/>
  <c r="BD16" i="35"/>
  <c r="BC16" i="35"/>
  <c r="BA16" i="35"/>
  <c r="AZ33" i="35"/>
  <c r="A16" i="43"/>
  <c r="B16" i="43" s="1"/>
  <c r="E13" i="35"/>
  <c r="F13" i="35"/>
  <c r="C13" i="35"/>
  <c r="D13" i="35"/>
  <c r="G13" i="35"/>
  <c r="C9" i="43"/>
  <c r="E9" i="43"/>
  <c r="D9" i="43"/>
  <c r="E17" i="43"/>
  <c r="D17" i="43"/>
  <c r="C17" i="43"/>
  <c r="E13" i="39"/>
  <c r="F13" i="39"/>
  <c r="D13" i="39"/>
  <c r="C13" i="39"/>
  <c r="G13" i="39"/>
  <c r="H13" i="39"/>
  <c r="B12" i="39"/>
  <c r="A29" i="39"/>
  <c r="A7" i="39"/>
  <c r="H13" i="35"/>
  <c r="A29" i="43"/>
  <c r="A7" i="43"/>
  <c r="B12" i="43"/>
  <c r="B12" i="35"/>
  <c r="A29" i="35"/>
  <c r="A7" i="35"/>
  <c r="A25" i="39"/>
  <c r="B8" i="39"/>
  <c r="J8" i="39" s="1"/>
  <c r="F17" i="39"/>
  <c r="D17" i="39"/>
  <c r="E17" i="39"/>
  <c r="C17" i="39"/>
  <c r="G17" i="39"/>
  <c r="H17" i="39"/>
  <c r="D17" i="35"/>
  <c r="C17" i="35"/>
  <c r="E17" i="35"/>
  <c r="F17" i="35"/>
  <c r="G17" i="35"/>
  <c r="E13" i="43"/>
  <c r="D13" i="43"/>
  <c r="C13" i="43"/>
  <c r="C9" i="39"/>
  <c r="E9" i="39"/>
  <c r="D9" i="39"/>
  <c r="F9" i="39"/>
  <c r="G9" i="39"/>
  <c r="H9" i="39"/>
  <c r="A33" i="39"/>
  <c r="A11" i="39"/>
  <c r="B16" i="39"/>
  <c r="A33" i="43"/>
  <c r="A11" i="43"/>
  <c r="H42" i="39"/>
  <c r="A25" i="43"/>
  <c r="B8" i="43"/>
  <c r="A25" i="35"/>
  <c r="B8" i="35"/>
  <c r="I8" i="35" s="1"/>
  <c r="A11" i="35"/>
  <c r="J9" i="39"/>
  <c r="K4" i="39"/>
  <c r="J13" i="39"/>
  <c r="J19" i="39"/>
  <c r="J17" i="39"/>
  <c r="J18" i="39"/>
  <c r="J20" i="39"/>
  <c r="J12" i="39"/>
  <c r="J14" i="39"/>
  <c r="J16" i="39"/>
  <c r="J15" i="39"/>
  <c r="BI54" i="39"/>
  <c r="I41" i="39"/>
  <c r="I40" i="39"/>
  <c r="I43" i="39" s="1"/>
  <c r="J10" i="39"/>
  <c r="BI4" i="39"/>
  <c r="BH17" i="39"/>
  <c r="BH19" i="39"/>
  <c r="BH18" i="39"/>
  <c r="BH20" i="39"/>
  <c r="BH13" i="39"/>
  <c r="BH16" i="39"/>
  <c r="BH15" i="39"/>
  <c r="BH14" i="39"/>
  <c r="BH12" i="39"/>
  <c r="BH8"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8" i="35"/>
  <c r="BH12" i="35"/>
  <c r="BH16" i="35"/>
  <c r="BH54" i="35"/>
  <c r="BD48" i="35"/>
  <c r="H41" i="35"/>
  <c r="H40" i="35"/>
  <c r="H43" i="35" s="1"/>
  <c r="E48" i="35"/>
  <c r="G44" i="35"/>
  <c r="G42" i="35"/>
  <c r="J4" i="35"/>
  <c r="I18" i="35"/>
  <c r="I20" i="35"/>
  <c r="I19" i="35"/>
  <c r="I15" i="35"/>
  <c r="I13" i="35"/>
  <c r="I12" i="35"/>
  <c r="I14" i="35"/>
  <c r="I10" i="35"/>
  <c r="I17" i="35"/>
  <c r="I9" i="35"/>
  <c r="BH62" i="35"/>
  <c r="H2" i="35"/>
  <c r="AH58" i="53" l="1"/>
  <c r="AH57" i="53"/>
  <c r="AG56" i="53"/>
  <c r="Q29" i="53"/>
  <c r="O29" i="53"/>
  <c r="P29" i="53"/>
  <c r="R29" i="53"/>
  <c r="S29" i="53"/>
  <c r="P7" i="53"/>
  <c r="O7" i="53"/>
  <c r="Q7" i="53"/>
  <c r="R7" i="53"/>
  <c r="N24" i="53"/>
  <c r="S7" i="53"/>
  <c r="P6" i="53"/>
  <c r="Q6" i="53"/>
  <c r="R6" i="53"/>
  <c r="O6" i="53"/>
  <c r="N23" i="53"/>
  <c r="S6" i="53"/>
  <c r="P25" i="53"/>
  <c r="Q25" i="53"/>
  <c r="R25" i="53"/>
  <c r="S25" i="53"/>
  <c r="O25" i="53"/>
  <c r="R28" i="53"/>
  <c r="O28" i="53"/>
  <c r="S28" i="53"/>
  <c r="Q28" i="53"/>
  <c r="P28" i="53"/>
  <c r="A33" i="53"/>
  <c r="A11" i="53"/>
  <c r="B16" i="53"/>
  <c r="R55" i="53"/>
  <c r="S55" i="53"/>
  <c r="C30" i="53"/>
  <c r="D30" i="53"/>
  <c r="B30" i="53"/>
  <c r="E30" i="53"/>
  <c r="F30" i="53"/>
  <c r="Q55" i="53"/>
  <c r="U55" i="53"/>
  <c r="D17" i="53"/>
  <c r="C17" i="53"/>
  <c r="F17" i="53"/>
  <c r="E17" i="53"/>
  <c r="A25" i="53"/>
  <c r="B8" i="53"/>
  <c r="T55" i="53"/>
  <c r="B16" i="35"/>
  <c r="I16" i="35" s="1"/>
  <c r="A7" i="53"/>
  <c r="B12" i="53"/>
  <c r="A29" i="53"/>
  <c r="D13" i="53"/>
  <c r="C13" i="53"/>
  <c r="E13" i="53"/>
  <c r="F13" i="53"/>
  <c r="E9" i="35"/>
  <c r="F9" i="35"/>
  <c r="D9" i="35"/>
  <c r="C9" i="35"/>
  <c r="G9" i="35"/>
  <c r="H9" i="35"/>
  <c r="P55" i="53"/>
  <c r="C26" i="53"/>
  <c r="D26" i="53"/>
  <c r="B26" i="53"/>
  <c r="E26" i="53"/>
  <c r="F26" i="53"/>
  <c r="B34" i="53"/>
  <c r="C34" i="53"/>
  <c r="D34" i="53"/>
  <c r="E34" i="53"/>
  <c r="F34" i="53"/>
  <c r="O55" i="53"/>
  <c r="D9" i="53"/>
  <c r="F9" i="53"/>
  <c r="C9" i="53"/>
  <c r="E9" i="53"/>
  <c r="GB1" i="6"/>
  <c r="BE11" i="35"/>
  <c r="BD11" i="35"/>
  <c r="BG11" i="35"/>
  <c r="BF11" i="35"/>
  <c r="BC11" i="35"/>
  <c r="BB11" i="35"/>
  <c r="AZ28" i="35"/>
  <c r="BA11" i="35"/>
  <c r="AZ6" i="35"/>
  <c r="BI6" i="35" s="1"/>
  <c r="AZ24" i="39"/>
  <c r="BA7" i="39"/>
  <c r="BC7" i="39"/>
  <c r="BF7" i="39"/>
  <c r="BE7" i="39"/>
  <c r="BB7" i="39"/>
  <c r="BD7" i="39"/>
  <c r="BG7" i="39"/>
  <c r="AZ28" i="39"/>
  <c r="BA11" i="39"/>
  <c r="AZ6" i="39"/>
  <c r="BI6" i="39" s="1"/>
  <c r="BB11" i="39"/>
  <c r="BC11" i="39"/>
  <c r="BE11" i="39"/>
  <c r="BD11" i="39"/>
  <c r="BF11" i="39"/>
  <c r="BG11" i="39"/>
  <c r="J11" i="43"/>
  <c r="I11" i="43"/>
  <c r="G6" i="43"/>
  <c r="G28" i="43"/>
  <c r="K11" i="43"/>
  <c r="H11" i="43"/>
  <c r="BE7" i="35"/>
  <c r="BD7" i="35"/>
  <c r="BF7" i="35"/>
  <c r="BC7" i="35"/>
  <c r="BB7" i="35"/>
  <c r="AZ24" i="35"/>
  <c r="BA7" i="35"/>
  <c r="BG7" i="35"/>
  <c r="K7" i="43"/>
  <c r="J7" i="43"/>
  <c r="I7" i="43"/>
  <c r="H7" i="43"/>
  <c r="G24" i="43"/>
  <c r="C8" i="43"/>
  <c r="D8" i="43"/>
  <c r="E8" i="43"/>
  <c r="H16" i="35"/>
  <c r="B11" i="43"/>
  <c r="A28" i="43"/>
  <c r="A6" i="43"/>
  <c r="A24" i="35"/>
  <c r="B7" i="35"/>
  <c r="B7" i="39"/>
  <c r="K7" i="39" s="1"/>
  <c r="A24" i="39"/>
  <c r="A28" i="39"/>
  <c r="B11" i="39"/>
  <c r="A6" i="39"/>
  <c r="E16" i="43"/>
  <c r="C16" i="43"/>
  <c r="D16" i="43"/>
  <c r="A24" i="43"/>
  <c r="B7" i="43"/>
  <c r="A6" i="35"/>
  <c r="B11" i="35"/>
  <c r="A28" i="35"/>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1" i="39"/>
  <c r="K15" i="39"/>
  <c r="K10" i="39"/>
  <c r="BJ54" i="39"/>
  <c r="K2" i="39"/>
  <c r="I44" i="39"/>
  <c r="I42" i="39"/>
  <c r="E48" i="39"/>
  <c r="BG44" i="39"/>
  <c r="BG42" i="39"/>
  <c r="J41" i="39"/>
  <c r="J40" i="39"/>
  <c r="J43" i="39" s="1"/>
  <c r="BH62" i="39"/>
  <c r="BJ4" i="39"/>
  <c r="BI11" i="39"/>
  <c r="BI16" i="39"/>
  <c r="BI20" i="39"/>
  <c r="BI13" i="39"/>
  <c r="BI18" i="39"/>
  <c r="BI17" i="39"/>
  <c r="BI15" i="39"/>
  <c r="BI19" i="39"/>
  <c r="BI12" i="39"/>
  <c r="BI10" i="39"/>
  <c r="BI14" i="39"/>
  <c r="BI8" i="39"/>
  <c r="BI9" i="39"/>
  <c r="BI7" i="39"/>
  <c r="J20" i="35"/>
  <c r="K4" i="35"/>
  <c r="J15" i="35"/>
  <c r="J19" i="35"/>
  <c r="J18" i="35"/>
  <c r="J7" i="35"/>
  <c r="J17" i="35"/>
  <c r="J14" i="35"/>
  <c r="J11" i="35"/>
  <c r="J12" i="35"/>
  <c r="J13" i="35"/>
  <c r="J10" i="35"/>
  <c r="J9" i="35"/>
  <c r="J8" i="35"/>
  <c r="BJ2" i="35"/>
  <c r="F48" i="35"/>
  <c r="BI19" i="35"/>
  <c r="BJ4" i="35"/>
  <c r="BI15" i="35"/>
  <c r="BI20" i="35"/>
  <c r="BI13" i="35"/>
  <c r="BI10" i="35"/>
  <c r="BI9" i="35"/>
  <c r="BI14" i="35"/>
  <c r="BI18" i="35"/>
  <c r="BI40" i="35" s="1"/>
  <c r="BI17" i="35"/>
  <c r="BI8" i="35"/>
  <c r="BI12" i="35"/>
  <c r="BI16" i="35"/>
  <c r="BI7" i="35"/>
  <c r="BI11" i="35"/>
  <c r="BI62" i="35"/>
  <c r="I2" i="35"/>
  <c r="H42" i="35"/>
  <c r="H44" i="35"/>
  <c r="BE48" i="35"/>
  <c r="BG44" i="35"/>
  <c r="BG42" i="35"/>
  <c r="I41" i="35"/>
  <c r="I40" i="35"/>
  <c r="I43" i="35" s="1"/>
  <c r="BI54" i="35"/>
  <c r="BH41" i="35"/>
  <c r="BH43" i="35"/>
  <c r="AG57" i="53" l="1"/>
  <c r="AG58" i="53"/>
  <c r="O24" i="53"/>
  <c r="R24" i="53"/>
  <c r="P24" i="53"/>
  <c r="Q24" i="53"/>
  <c r="S24" i="53"/>
  <c r="R23" i="53"/>
  <c r="S23" i="53"/>
  <c r="O23" i="53"/>
  <c r="P23" i="53"/>
  <c r="Q23" i="53"/>
  <c r="D8" i="53"/>
  <c r="E8" i="53"/>
  <c r="F8" i="53"/>
  <c r="C8" i="53"/>
  <c r="J16" i="35"/>
  <c r="C16" i="35"/>
  <c r="D25" i="53"/>
  <c r="E25" i="53"/>
  <c r="B25" i="53"/>
  <c r="C25" i="53"/>
  <c r="F25" i="53"/>
  <c r="D16" i="35"/>
  <c r="B29" i="53"/>
  <c r="C29" i="53"/>
  <c r="D29" i="53"/>
  <c r="E29" i="53"/>
  <c r="F29" i="53"/>
  <c r="E16" i="53"/>
  <c r="D16" i="53"/>
  <c r="C16" i="53"/>
  <c r="F16" i="53"/>
  <c r="G16" i="35"/>
  <c r="F16" i="35"/>
  <c r="E12" i="53"/>
  <c r="D12" i="53"/>
  <c r="C12" i="53"/>
  <c r="F12" i="53"/>
  <c r="A28" i="53"/>
  <c r="A6" i="53"/>
  <c r="B11" i="53"/>
  <c r="E16" i="35"/>
  <c r="A24" i="53"/>
  <c r="B7" i="53"/>
  <c r="B33" i="53"/>
  <c r="C33" i="53"/>
  <c r="D33" i="53"/>
  <c r="E33" i="53"/>
  <c r="F33" i="53"/>
  <c r="BD6" i="39"/>
  <c r="BB6" i="39"/>
  <c r="AZ23" i="39"/>
  <c r="BC6" i="39"/>
  <c r="BE6" i="39"/>
  <c r="BA6" i="39"/>
  <c r="BF6" i="39"/>
  <c r="BG6" i="39"/>
  <c r="BH6" i="39"/>
  <c r="K6" i="43"/>
  <c r="G23" i="43"/>
  <c r="J6" i="43"/>
  <c r="I6" i="43"/>
  <c r="H6" i="43"/>
  <c r="BB6" i="35"/>
  <c r="BC6" i="35"/>
  <c r="BH6" i="35"/>
  <c r="BG6" i="35"/>
  <c r="BE6" i="35"/>
  <c r="AZ23" i="35"/>
  <c r="BF6" i="35"/>
  <c r="BD6" i="35"/>
  <c r="BA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6"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BJ6" i="35"/>
  <c r="J2"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Q45" i="53" l="1"/>
  <c r="P45" i="53"/>
  <c r="S45" i="53"/>
  <c r="O45" i="53"/>
  <c r="R45" i="53"/>
  <c r="F11" i="53"/>
  <c r="D11" i="53"/>
  <c r="C11" i="53"/>
  <c r="E11" i="53"/>
  <c r="B24" i="53"/>
  <c r="C24" i="53"/>
  <c r="D24" i="53"/>
  <c r="E24" i="53"/>
  <c r="F24" i="53"/>
  <c r="B6" i="53"/>
  <c r="A23" i="53"/>
  <c r="C28" i="53"/>
  <c r="B28" i="53"/>
  <c r="D28" i="53"/>
  <c r="E28" i="53"/>
  <c r="F28"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K2" i="35"/>
  <c r="BL2" i="35"/>
  <c r="H48" i="35"/>
  <c r="J42" i="35"/>
  <c r="J44" i="35"/>
  <c r="BJ43" i="35"/>
  <c r="BJ41" i="35"/>
  <c r="K41" i="35"/>
  <c r="K40" i="35"/>
  <c r="K43" i="35" s="1"/>
  <c r="BI44" i="35"/>
  <c r="BI42" i="35"/>
  <c r="BG48" i="35"/>
  <c r="BK54" i="35"/>
  <c r="C23" i="53" l="1"/>
  <c r="C45" i="53" s="1"/>
  <c r="D23" i="53"/>
  <c r="D45" i="53" s="1"/>
  <c r="E23" i="53"/>
  <c r="E45" i="53" s="1"/>
  <c r="B23" i="53"/>
  <c r="B45" i="53" s="1"/>
  <c r="F23" i="53"/>
  <c r="F45" i="53" s="1"/>
  <c r="J49" i="53" s="1"/>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L2" i="35"/>
  <c r="BJ44" i="35"/>
  <c r="BJ42" i="35"/>
  <c r="BL54" i="35"/>
  <c r="BH48" i="35"/>
  <c r="BL62" i="35"/>
  <c r="BK43" i="35"/>
  <c r="BK41" i="35"/>
  <c r="M15" i="35"/>
  <c r="M18" i="35"/>
  <c r="N4" i="35"/>
  <c r="M19" i="35"/>
  <c r="M7" i="35"/>
  <c r="M20" i="35"/>
  <c r="M14" i="35"/>
  <c r="M16" i="35"/>
  <c r="M11" i="35"/>
  <c r="M17" i="35"/>
  <c r="M10" i="35"/>
  <c r="M13" i="35"/>
  <c r="M6" i="35"/>
  <c r="M12" i="35"/>
  <c r="M9" i="35"/>
  <c r="M8" i="35"/>
  <c r="AE55" i="53" l="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M2" i="35"/>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BM62" i="39" l="1"/>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N2"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P41" i="39" l="1"/>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O2" i="35"/>
  <c r="BM44" i="35"/>
  <c r="BM42" i="35"/>
  <c r="P15" i="35"/>
  <c r="Q4" i="35"/>
  <c r="P20" i="35"/>
  <c r="P7" i="35"/>
  <c r="P19" i="35"/>
  <c r="P18" i="35"/>
  <c r="P12" i="35"/>
  <c r="P14" i="35"/>
  <c r="P6" i="35"/>
  <c r="P10" i="35"/>
  <c r="P17" i="35"/>
  <c r="P16" i="35"/>
  <c r="P13" i="35"/>
  <c r="P11" i="35"/>
  <c r="P8" i="35"/>
  <c r="P9" i="35"/>
  <c r="BO62" i="35"/>
  <c r="BK48" i="35"/>
  <c r="R2" i="39" l="1"/>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P2"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BR4" i="39" l="1"/>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2" i="35"/>
  <c r="Q41" i="35"/>
  <c r="Q40" i="35"/>
  <c r="Q43" i="35" s="1"/>
  <c r="P42" i="35"/>
  <c r="P44" i="35"/>
  <c r="S4" i="35"/>
  <c r="R15" i="35"/>
  <c r="R18" i="35"/>
  <c r="R7" i="35"/>
  <c r="R19" i="35"/>
  <c r="R20" i="35"/>
  <c r="R13" i="35"/>
  <c r="R11" i="35"/>
  <c r="R14" i="35"/>
  <c r="R10" i="35"/>
  <c r="R6" i="35"/>
  <c r="R17" i="35"/>
  <c r="R12" i="35"/>
  <c r="R16" i="35"/>
  <c r="R8" i="35"/>
  <c r="R9" i="35"/>
  <c r="N48" i="39" l="1"/>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R2" i="35"/>
  <c r="O48" i="35"/>
  <c r="BQ44" i="39" l="1"/>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S2" i="35"/>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V2" i="39" l="1"/>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T2" i="35"/>
  <c r="T40" i="35"/>
  <c r="T43" i="35" s="1"/>
  <c r="T41" i="35"/>
  <c r="V40" i="39" l="1"/>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U2"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R48" i="35"/>
  <c r="BT41" i="35"/>
  <c r="BT43" i="35"/>
  <c r="BT44" i="39" l="1"/>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V2" i="35"/>
  <c r="W15" i="35"/>
  <c r="W20" i="35"/>
  <c r="X4" i="35"/>
  <c r="W19" i="35"/>
  <c r="W18" i="35"/>
  <c r="W7" i="35"/>
  <c r="W14" i="35"/>
  <c r="W16" i="35"/>
  <c r="W10" i="35"/>
  <c r="W12" i="35"/>
  <c r="W17" i="35"/>
  <c r="W6" i="35"/>
  <c r="W11" i="35"/>
  <c r="W13" i="35"/>
  <c r="W8" i="35"/>
  <c r="W9" i="35"/>
  <c r="U44" i="35"/>
  <c r="U42" i="35"/>
  <c r="BW2" i="35"/>
  <c r="BV54" i="35"/>
  <c r="BU44" i="39" l="1"/>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2"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Z2" i="39" l="1"/>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X2" i="35"/>
  <c r="Z4" i="35"/>
  <c r="Y15" i="35"/>
  <c r="Y7" i="35"/>
  <c r="Y18" i="35"/>
  <c r="Y20" i="35"/>
  <c r="Y19" i="35"/>
  <c r="Y6" i="35"/>
  <c r="Y11" i="35"/>
  <c r="Y17" i="35"/>
  <c r="Y12" i="35"/>
  <c r="Y16" i="35"/>
  <c r="Y10" i="35"/>
  <c r="Y13" i="35"/>
  <c r="Y14" i="35"/>
  <c r="Y9" i="35"/>
  <c r="Y8" i="35"/>
  <c r="BW44" i="39" l="1"/>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Y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A54" i="39" l="1"/>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Z2" i="35"/>
  <c r="AB41" i="39" l="1"/>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AA2" i="35"/>
  <c r="CA54" i="35"/>
  <c r="BY44" i="35"/>
  <c r="BY42" i="35"/>
  <c r="CB2" i="35"/>
  <c r="AC41" i="39" l="1"/>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AB2"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O49" i="53" l="1"/>
  <c r="W56" i="53" s="1"/>
  <c r="P49" i="53"/>
  <c r="Q49" i="53"/>
  <c r="S49" i="53"/>
  <c r="W49" i="53"/>
  <c r="AF56" i="53" s="1"/>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AC2" i="35"/>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AF57" i="53" l="1"/>
  <c r="AF58" i="53"/>
  <c r="X56" i="53"/>
  <c r="T49" i="53"/>
  <c r="Y56" i="53"/>
  <c r="R49" i="53"/>
  <c r="Z56" i="53" s="1"/>
  <c r="R56" i="53"/>
  <c r="P56" i="53"/>
  <c r="S56" i="53"/>
  <c r="T56" i="53"/>
  <c r="Q56" i="53"/>
  <c r="O56" i="53"/>
  <c r="V56" i="53"/>
  <c r="U56" i="53"/>
  <c r="U58" i="53" s="1"/>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AD2" i="35"/>
  <c r="CD54" i="35"/>
  <c r="AD41" i="35"/>
  <c r="AD40" i="35"/>
  <c r="AD43" i="35" s="1"/>
  <c r="CB44" i="35"/>
  <c r="CB42" i="35"/>
  <c r="AA56" i="53" l="1"/>
  <c r="U49" i="53"/>
  <c r="AB56" i="53"/>
  <c r="C49" i="53"/>
  <c r="B49" i="53"/>
  <c r="D49" i="53"/>
  <c r="X55" i="53" s="1"/>
  <c r="X58" i="53" s="1"/>
  <c r="F49" i="53"/>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AE2" i="35"/>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W55" i="53" l="1"/>
  <c r="W58" i="53" s="1"/>
  <c r="V55" i="53"/>
  <c r="V58" i="53" s="1"/>
  <c r="G49" i="53"/>
  <c r="X57" i="53"/>
  <c r="E49" i="53"/>
  <c r="Z55" i="53" s="1"/>
  <c r="V49" i="53"/>
  <c r="AC56" i="53"/>
  <c r="U57" i="53"/>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AF2" i="35"/>
  <c r="AD56" i="53" l="1"/>
  <c r="AE56" i="53"/>
  <c r="Z58" i="53"/>
  <c r="Z57" i="53"/>
  <c r="H49" i="53"/>
  <c r="AA55" i="53"/>
  <c r="V57" i="53"/>
  <c r="Y55" i="53"/>
  <c r="Y58" i="53" s="1"/>
  <c r="W57" i="53"/>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AG2" i="35"/>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AE58" i="53" l="1"/>
  <c r="AE57" i="53"/>
  <c r="Y57" i="53"/>
  <c r="AA57" i="53"/>
  <c r="AA58" i="53"/>
  <c r="I49" i="53"/>
  <c r="AB55" i="53"/>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2" i="35"/>
  <c r="AH41" i="35"/>
  <c r="AH40" i="35"/>
  <c r="AH43" i="35" s="1"/>
  <c r="AG44" i="35"/>
  <c r="AG42" i="35"/>
  <c r="AC55" i="53" l="1"/>
  <c r="AC57" i="53" s="1"/>
  <c r="AD55" i="53"/>
  <c r="AB58" i="53"/>
  <c r="AB57" i="53"/>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AI2" i="35"/>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AC58" i="53" l="1"/>
  <c r="AD58" i="53"/>
  <c r="AD57" i="53"/>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AJ2"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CL54" i="39" l="1"/>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K2" i="35"/>
  <c r="AJ44" i="35"/>
  <c r="AJ42" i="35"/>
  <c r="AK41" i="35"/>
  <c r="AK40" i="35"/>
  <c r="AK43" i="35" s="1"/>
  <c r="CI44" i="35"/>
  <c r="CI42" i="35"/>
  <c r="AM41" i="39" l="1"/>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AL2" i="35"/>
  <c r="CM2" i="35"/>
  <c r="CK43" i="35"/>
  <c r="CK41" i="35"/>
  <c r="CL41" i="39" l="1"/>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CM41" i="39" l="1"/>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AN2"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AR4" i="39" l="1"/>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O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CO41" i="39" l="1"/>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AP2" i="35"/>
  <c r="CR54" i="39" l="1"/>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Q2"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AT2" i="39" l="1"/>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R2" i="35"/>
  <c r="AQ44" i="35"/>
  <c r="AQ42" i="35"/>
  <c r="CQ43" i="35"/>
  <c r="CQ41" i="35"/>
  <c r="CR41" i="39" l="1"/>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S2" i="35"/>
  <c r="AR44" i="35"/>
  <c r="AR42" i="35"/>
  <c r="AV2" i="39" l="1"/>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AT2"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AU44" i="39" l="1"/>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AU2"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CU41" i="39" l="1"/>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V2" i="35"/>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AW44" i="39" l="1"/>
  <c r="AW42" i="39"/>
  <c r="CV41" i="39"/>
  <c r="CV40" i="39"/>
  <c r="CV43" i="39" s="1"/>
  <c r="CX54" i="39"/>
  <c r="CU44" i="39"/>
  <c r="CU42" i="39"/>
  <c r="CW54" i="35"/>
  <c r="CV41" i="35"/>
  <c r="CV43" i="35"/>
  <c r="AV44" i="35"/>
  <c r="AV42" i="35"/>
  <c r="AW41" i="35"/>
  <c r="AW40" i="35"/>
  <c r="AW43" i="35" s="1"/>
  <c r="CU44" i="35"/>
  <c r="CU42" i="35"/>
  <c r="AW2" i="35"/>
  <c r="CY54" i="39" l="1"/>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AW42" i="35"/>
  <c r="BC63" i="39" l="1"/>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DA54" i="39" l="1"/>
  <c r="BC64" i="39"/>
  <c r="BD64" i="39"/>
  <c r="BB64" i="39"/>
  <c r="BF64" i="39"/>
  <c r="BE64" i="39"/>
  <c r="BA64" i="39"/>
  <c r="BG64" i="39"/>
  <c r="BB64" i="35"/>
  <c r="BC64" i="35"/>
  <c r="BA64" i="35"/>
  <c r="BD64" i="35"/>
  <c r="BE64" i="35"/>
  <c r="BF64" i="35"/>
  <c r="CZ54" i="35"/>
  <c r="DB54" i="39" l="1"/>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DC54" i="39" l="1"/>
  <c r="DB54" i="35"/>
  <c r="DD54" i="39" l="1"/>
  <c r="DC54" i="35"/>
  <c r="DE54" i="39" l="1"/>
  <c r="DD54" i="35"/>
  <c r="DF54" i="39" l="1"/>
  <c r="DE54" i="35"/>
  <c r="DG54" i="39" l="1"/>
  <c r="DF54" i="35"/>
  <c r="DH54" i="39" l="1"/>
  <c r="DG54" i="35"/>
  <c r="DH54" i="35" l="1"/>
  <c r="C32" i="1" l="1"/>
  <c r="C33" i="1"/>
  <c r="C34" i="1"/>
  <c r="C35" i="1"/>
  <c r="C36" i="1"/>
  <c r="C31" i="1"/>
  <c r="D35" i="1" l="1"/>
  <c r="D36" i="1"/>
  <c r="D37" i="1"/>
  <c r="D38" i="1"/>
  <c r="D39" i="1"/>
  <c r="Y72" i="1" l="1"/>
  <c r="Z72" i="1"/>
  <c r="AA72" i="1"/>
  <c r="AB72" i="1"/>
  <c r="S72" i="1"/>
  <c r="T72" i="1"/>
  <c r="U72" i="1"/>
  <c r="V72" i="1"/>
  <c r="L10" i="1"/>
  <c r="B36" i="1"/>
  <c r="H35" i="1"/>
  <c r="H34" i="1"/>
  <c r="B35" i="1"/>
  <c r="Y5" i="1" l="1"/>
  <c r="Z5" i="1"/>
  <c r="AA5" i="1"/>
  <c r="AB5" i="1"/>
  <c r="Y6" i="1"/>
  <c r="Z6" i="1"/>
  <c r="AA6" i="1"/>
  <c r="AB6" i="1"/>
  <c r="Y7" i="1"/>
  <c r="Z7" i="1"/>
  <c r="AA7" i="1"/>
  <c r="AB7" i="1"/>
  <c r="Y8" i="1"/>
  <c r="Z8" i="1"/>
  <c r="AA8" i="1"/>
  <c r="AB8" i="1"/>
  <c r="Y9" i="1"/>
  <c r="Z9" i="1"/>
  <c r="AA9" i="1"/>
  <c r="AB9" i="1"/>
  <c r="Y10" i="1"/>
  <c r="Z10" i="1"/>
  <c r="AA10" i="1"/>
  <c r="AB10" i="1"/>
  <c r="Y11" i="1"/>
  <c r="Z11" i="1"/>
  <c r="AA11" i="1"/>
  <c r="AB11" i="1"/>
  <c r="Y12" i="1"/>
  <c r="Z12" i="1"/>
  <c r="AA12" i="1"/>
  <c r="AB12" i="1"/>
  <c r="Y13" i="1"/>
  <c r="Z13" i="1"/>
  <c r="AA13" i="1"/>
  <c r="AB13" i="1"/>
  <c r="Y14" i="1"/>
  <c r="Z14" i="1"/>
  <c r="AA14" i="1"/>
  <c r="AB14" i="1"/>
  <c r="Y15" i="1"/>
  <c r="Z15" i="1"/>
  <c r="AA15" i="1"/>
  <c r="AB15" i="1"/>
  <c r="Y16" i="1"/>
  <c r="Z16" i="1"/>
  <c r="AA16" i="1"/>
  <c r="AB16" i="1"/>
  <c r="Y17" i="1"/>
  <c r="Z17" i="1"/>
  <c r="AA17" i="1"/>
  <c r="AB17" i="1"/>
  <c r="Y18" i="1"/>
  <c r="Z18" i="1"/>
  <c r="AA18" i="1"/>
  <c r="AB18" i="1"/>
  <c r="Y19" i="1"/>
  <c r="Z19" i="1"/>
  <c r="AA19" i="1"/>
  <c r="AB19" i="1"/>
  <c r="Y20" i="1"/>
  <c r="Z20" i="1"/>
  <c r="AA20" i="1"/>
  <c r="AB20" i="1"/>
  <c r="Y21" i="1"/>
  <c r="Z21" i="1"/>
  <c r="AA21" i="1"/>
  <c r="AB21" i="1"/>
  <c r="Y22" i="1"/>
  <c r="Z22" i="1"/>
  <c r="AA22" i="1"/>
  <c r="AB22" i="1"/>
  <c r="Y23" i="1"/>
  <c r="Z23" i="1"/>
  <c r="AA23" i="1"/>
  <c r="AB23" i="1"/>
  <c r="Y24" i="1"/>
  <c r="Z24" i="1"/>
  <c r="AA24" i="1"/>
  <c r="AB24" i="1"/>
  <c r="Y25" i="1"/>
  <c r="Z25" i="1"/>
  <c r="AA25" i="1"/>
  <c r="AB25" i="1"/>
  <c r="Y26" i="1"/>
  <c r="Z26" i="1"/>
  <c r="AA26" i="1"/>
  <c r="AB26" i="1"/>
  <c r="Y27" i="1"/>
  <c r="Z27" i="1"/>
  <c r="AA27" i="1"/>
  <c r="AB27" i="1"/>
  <c r="Y28" i="1"/>
  <c r="Z28" i="1"/>
  <c r="AA28" i="1"/>
  <c r="AB28" i="1"/>
  <c r="Y29" i="1"/>
  <c r="Z29" i="1"/>
  <c r="AA29" i="1"/>
  <c r="AB29" i="1"/>
  <c r="Y30" i="1"/>
  <c r="Z30" i="1"/>
  <c r="AA30" i="1"/>
  <c r="AB30" i="1"/>
  <c r="Y31" i="1"/>
  <c r="Z31" i="1"/>
  <c r="AA31" i="1"/>
  <c r="AB31" i="1"/>
  <c r="Y32" i="1"/>
  <c r="Z32" i="1"/>
  <c r="AA32" i="1"/>
  <c r="AB32" i="1"/>
  <c r="Y33" i="1"/>
  <c r="Z33" i="1"/>
  <c r="AA33" i="1"/>
  <c r="AB33" i="1"/>
  <c r="Y34" i="1"/>
  <c r="Z34" i="1"/>
  <c r="AA34" i="1"/>
  <c r="AB34" i="1"/>
  <c r="Y35" i="1"/>
  <c r="Z35" i="1"/>
  <c r="AA35" i="1"/>
  <c r="AB35" i="1"/>
  <c r="Y36" i="1"/>
  <c r="Z36" i="1"/>
  <c r="AA36" i="1"/>
  <c r="AB36" i="1"/>
  <c r="Y37" i="1"/>
  <c r="Z37" i="1"/>
  <c r="AA37" i="1"/>
  <c r="AB37" i="1"/>
  <c r="Y38" i="1"/>
  <c r="Z38" i="1"/>
  <c r="AA38" i="1"/>
  <c r="AB38" i="1"/>
  <c r="Y39" i="1"/>
  <c r="Z39" i="1"/>
  <c r="AA39" i="1"/>
  <c r="AB39" i="1"/>
  <c r="Y40" i="1"/>
  <c r="Z40" i="1"/>
  <c r="AA40" i="1"/>
  <c r="AB40" i="1"/>
  <c r="Y41" i="1"/>
  <c r="Z41" i="1"/>
  <c r="AA41" i="1"/>
  <c r="AB41" i="1"/>
  <c r="Y42" i="1"/>
  <c r="Z42" i="1"/>
  <c r="AA42" i="1"/>
  <c r="AB42" i="1"/>
  <c r="Y43" i="1"/>
  <c r="Z43" i="1"/>
  <c r="AA43" i="1"/>
  <c r="AB43" i="1"/>
  <c r="Y44" i="1"/>
  <c r="Z44" i="1"/>
  <c r="AA44" i="1"/>
  <c r="AB44" i="1"/>
  <c r="Y45" i="1"/>
  <c r="Z45" i="1"/>
  <c r="AA45" i="1"/>
  <c r="AB45" i="1"/>
  <c r="Y46" i="1"/>
  <c r="Z46" i="1"/>
  <c r="AA46" i="1"/>
  <c r="AB46" i="1"/>
  <c r="Y47" i="1"/>
  <c r="Z47" i="1"/>
  <c r="AA47" i="1"/>
  <c r="AB47" i="1"/>
  <c r="Y48" i="1"/>
  <c r="Z48" i="1"/>
  <c r="AA48" i="1"/>
  <c r="AB48" i="1"/>
  <c r="Y49" i="1"/>
  <c r="Z49" i="1"/>
  <c r="AA49" i="1"/>
  <c r="AB49" i="1"/>
  <c r="Y50" i="1"/>
  <c r="Z50" i="1"/>
  <c r="AA50" i="1"/>
  <c r="AB50" i="1"/>
  <c r="Y51" i="1"/>
  <c r="Z51" i="1"/>
  <c r="AA51" i="1"/>
  <c r="AB51" i="1"/>
  <c r="Y52" i="1"/>
  <c r="Z52" i="1"/>
  <c r="AA52" i="1"/>
  <c r="AB52" i="1"/>
  <c r="Y53" i="1"/>
  <c r="Z53" i="1"/>
  <c r="AA53" i="1"/>
  <c r="AB53" i="1"/>
  <c r="Y54" i="1"/>
  <c r="Z54" i="1"/>
  <c r="AA54" i="1"/>
  <c r="AB54" i="1"/>
  <c r="Y55" i="1"/>
  <c r="Z55" i="1"/>
  <c r="AA55" i="1"/>
  <c r="AB55" i="1"/>
  <c r="Y56" i="1"/>
  <c r="Z56" i="1"/>
  <c r="AA56" i="1"/>
  <c r="AB56" i="1"/>
  <c r="Y57" i="1"/>
  <c r="Z57" i="1"/>
  <c r="AA57" i="1"/>
  <c r="AB57" i="1"/>
  <c r="Y58" i="1"/>
  <c r="Z58" i="1"/>
  <c r="AA58" i="1"/>
  <c r="AB58" i="1"/>
  <c r="Y59" i="1"/>
  <c r="Z59" i="1"/>
  <c r="AA59" i="1"/>
  <c r="AB59" i="1"/>
  <c r="Y60" i="1"/>
  <c r="Z60" i="1"/>
  <c r="AA60" i="1"/>
  <c r="AB60" i="1"/>
  <c r="Y61" i="1"/>
  <c r="Z61" i="1"/>
  <c r="AA61" i="1"/>
  <c r="AB61" i="1"/>
  <c r="Y62" i="1"/>
  <c r="Z62" i="1"/>
  <c r="AA62" i="1"/>
  <c r="AB62" i="1"/>
  <c r="Y63" i="1"/>
  <c r="Z63" i="1"/>
  <c r="AA63" i="1"/>
  <c r="AB63" i="1"/>
  <c r="Y64" i="1"/>
  <c r="Z64" i="1"/>
  <c r="AA64" i="1"/>
  <c r="AB64" i="1"/>
  <c r="Y65" i="1"/>
  <c r="Z65" i="1"/>
  <c r="AA65" i="1"/>
  <c r="AB65" i="1"/>
  <c r="Y66" i="1"/>
  <c r="Z66" i="1"/>
  <c r="AA66" i="1"/>
  <c r="AB66" i="1"/>
  <c r="Y67" i="1"/>
  <c r="Z67" i="1"/>
  <c r="AA67" i="1"/>
  <c r="AB67" i="1"/>
  <c r="Y68" i="1"/>
  <c r="Z68" i="1"/>
  <c r="AA68" i="1"/>
  <c r="AB68" i="1"/>
  <c r="Y69" i="1"/>
  <c r="Z69" i="1"/>
  <c r="AA69" i="1"/>
  <c r="AB69" i="1"/>
  <c r="Y70" i="1"/>
  <c r="Z70" i="1"/>
  <c r="AA70" i="1"/>
  <c r="AB70" i="1"/>
  <c r="Y71" i="1"/>
  <c r="Z71" i="1"/>
  <c r="AA71" i="1"/>
  <c r="AB71" i="1"/>
  <c r="Z4" i="1"/>
  <c r="AA4" i="1"/>
  <c r="AB4" i="1"/>
  <c r="Y4" i="1"/>
  <c r="S5" i="1"/>
  <c r="T5" i="1"/>
  <c r="U5" i="1"/>
  <c r="V5" i="1"/>
  <c r="S6" i="1"/>
  <c r="T6" i="1"/>
  <c r="U6" i="1"/>
  <c r="V6" i="1"/>
  <c r="S7" i="1"/>
  <c r="T7" i="1"/>
  <c r="U7" i="1"/>
  <c r="V7" i="1"/>
  <c r="S8" i="1"/>
  <c r="T8" i="1"/>
  <c r="U8" i="1"/>
  <c r="V8" i="1"/>
  <c r="S9" i="1"/>
  <c r="T9" i="1"/>
  <c r="U9" i="1"/>
  <c r="V9" i="1"/>
  <c r="S10" i="1"/>
  <c r="T10" i="1"/>
  <c r="U10" i="1"/>
  <c r="V10" i="1"/>
  <c r="S11" i="1"/>
  <c r="T11" i="1"/>
  <c r="U11" i="1"/>
  <c r="V11" i="1"/>
  <c r="S12" i="1"/>
  <c r="T12" i="1"/>
  <c r="U12" i="1"/>
  <c r="V12" i="1"/>
  <c r="S13" i="1"/>
  <c r="T13" i="1"/>
  <c r="U13" i="1"/>
  <c r="V13" i="1"/>
  <c r="S14" i="1"/>
  <c r="T14" i="1"/>
  <c r="U14" i="1"/>
  <c r="V14" i="1"/>
  <c r="S15" i="1"/>
  <c r="T15" i="1"/>
  <c r="U15" i="1"/>
  <c r="V15" i="1"/>
  <c r="S16" i="1"/>
  <c r="T16" i="1"/>
  <c r="U16" i="1"/>
  <c r="V16" i="1"/>
  <c r="S17" i="1"/>
  <c r="T17" i="1"/>
  <c r="U17" i="1"/>
  <c r="V17" i="1"/>
  <c r="S18" i="1"/>
  <c r="T18" i="1"/>
  <c r="U18" i="1"/>
  <c r="V18" i="1"/>
  <c r="S19" i="1"/>
  <c r="T19" i="1"/>
  <c r="U19" i="1"/>
  <c r="V19" i="1"/>
  <c r="S20" i="1"/>
  <c r="T20" i="1"/>
  <c r="U20" i="1"/>
  <c r="V20" i="1"/>
  <c r="S21" i="1"/>
  <c r="T21" i="1"/>
  <c r="U21" i="1"/>
  <c r="V21" i="1"/>
  <c r="S22" i="1"/>
  <c r="T22" i="1"/>
  <c r="U22" i="1"/>
  <c r="V22" i="1"/>
  <c r="S23" i="1"/>
  <c r="T23" i="1"/>
  <c r="U23" i="1"/>
  <c r="V23" i="1"/>
  <c r="S24" i="1"/>
  <c r="T24" i="1"/>
  <c r="U24" i="1"/>
  <c r="V24" i="1"/>
  <c r="S25" i="1"/>
  <c r="T25" i="1"/>
  <c r="U25" i="1"/>
  <c r="V25" i="1"/>
  <c r="S26" i="1"/>
  <c r="T26" i="1"/>
  <c r="U26" i="1"/>
  <c r="V26" i="1"/>
  <c r="S27" i="1"/>
  <c r="T27" i="1"/>
  <c r="U27" i="1"/>
  <c r="V27" i="1"/>
  <c r="S28" i="1"/>
  <c r="T28" i="1"/>
  <c r="U28" i="1"/>
  <c r="V28" i="1"/>
  <c r="S29" i="1"/>
  <c r="T29" i="1"/>
  <c r="U29" i="1"/>
  <c r="V29" i="1"/>
  <c r="S30" i="1"/>
  <c r="T30" i="1"/>
  <c r="U30" i="1"/>
  <c r="V30" i="1"/>
  <c r="S31" i="1"/>
  <c r="T31" i="1"/>
  <c r="U31" i="1"/>
  <c r="V31" i="1"/>
  <c r="S32" i="1"/>
  <c r="T32" i="1"/>
  <c r="U32" i="1"/>
  <c r="V32" i="1"/>
  <c r="S33" i="1"/>
  <c r="T33" i="1"/>
  <c r="U33" i="1"/>
  <c r="V33" i="1"/>
  <c r="S34" i="1"/>
  <c r="T34" i="1"/>
  <c r="U34" i="1"/>
  <c r="V34" i="1"/>
  <c r="S35" i="1"/>
  <c r="T35" i="1"/>
  <c r="U35" i="1"/>
  <c r="V35" i="1"/>
  <c r="S36" i="1"/>
  <c r="T36" i="1"/>
  <c r="U36" i="1"/>
  <c r="V36" i="1"/>
  <c r="S37" i="1"/>
  <c r="T37" i="1"/>
  <c r="U37" i="1"/>
  <c r="V37" i="1"/>
  <c r="S38" i="1"/>
  <c r="T38" i="1"/>
  <c r="U38" i="1"/>
  <c r="V38" i="1"/>
  <c r="S39" i="1"/>
  <c r="T39" i="1"/>
  <c r="U39" i="1"/>
  <c r="V39" i="1"/>
  <c r="S40" i="1"/>
  <c r="T40" i="1"/>
  <c r="U40" i="1"/>
  <c r="V40" i="1"/>
  <c r="S41" i="1"/>
  <c r="T41" i="1"/>
  <c r="U41" i="1"/>
  <c r="V41" i="1"/>
  <c r="S42" i="1"/>
  <c r="T42" i="1"/>
  <c r="U42" i="1"/>
  <c r="V42" i="1"/>
  <c r="S43" i="1"/>
  <c r="T43" i="1"/>
  <c r="U43" i="1"/>
  <c r="V43" i="1"/>
  <c r="S44" i="1"/>
  <c r="T44" i="1"/>
  <c r="U44" i="1"/>
  <c r="V44" i="1"/>
  <c r="S45" i="1"/>
  <c r="T45" i="1"/>
  <c r="U45" i="1"/>
  <c r="V45" i="1"/>
  <c r="S46" i="1"/>
  <c r="T46" i="1"/>
  <c r="U46" i="1"/>
  <c r="V46" i="1"/>
  <c r="S47" i="1"/>
  <c r="T47" i="1"/>
  <c r="U47" i="1"/>
  <c r="V47" i="1"/>
  <c r="S48" i="1"/>
  <c r="T48" i="1"/>
  <c r="U48" i="1"/>
  <c r="V48" i="1"/>
  <c r="S49" i="1"/>
  <c r="T49" i="1"/>
  <c r="U49" i="1"/>
  <c r="V49" i="1"/>
  <c r="S50" i="1"/>
  <c r="T50" i="1"/>
  <c r="U50" i="1"/>
  <c r="V50" i="1"/>
  <c r="S51" i="1"/>
  <c r="T51" i="1"/>
  <c r="U51" i="1"/>
  <c r="V51" i="1"/>
  <c r="S52" i="1"/>
  <c r="T52" i="1"/>
  <c r="U52" i="1"/>
  <c r="V52" i="1"/>
  <c r="S53" i="1"/>
  <c r="T53" i="1"/>
  <c r="U53" i="1"/>
  <c r="V53" i="1"/>
  <c r="S54" i="1"/>
  <c r="T54" i="1"/>
  <c r="U54" i="1"/>
  <c r="V54" i="1"/>
  <c r="S55" i="1"/>
  <c r="T55" i="1"/>
  <c r="U55" i="1"/>
  <c r="V55" i="1"/>
  <c r="S56" i="1"/>
  <c r="T56" i="1"/>
  <c r="U56" i="1"/>
  <c r="V56" i="1"/>
  <c r="S57" i="1"/>
  <c r="T57" i="1"/>
  <c r="U57" i="1"/>
  <c r="V57" i="1"/>
  <c r="S58" i="1"/>
  <c r="T58" i="1"/>
  <c r="U58" i="1"/>
  <c r="V58" i="1"/>
  <c r="S59" i="1"/>
  <c r="T59" i="1"/>
  <c r="U59" i="1"/>
  <c r="V59" i="1"/>
  <c r="S60" i="1"/>
  <c r="T60" i="1"/>
  <c r="U60" i="1"/>
  <c r="V60" i="1"/>
  <c r="S61" i="1"/>
  <c r="T61" i="1"/>
  <c r="U61" i="1"/>
  <c r="V61" i="1"/>
  <c r="S62" i="1"/>
  <c r="T62" i="1"/>
  <c r="U62" i="1"/>
  <c r="V62" i="1"/>
  <c r="S63" i="1"/>
  <c r="T63" i="1"/>
  <c r="U63" i="1"/>
  <c r="V63" i="1"/>
  <c r="S64" i="1"/>
  <c r="T64" i="1"/>
  <c r="U64" i="1"/>
  <c r="V64" i="1"/>
  <c r="S65" i="1"/>
  <c r="T65" i="1"/>
  <c r="U65" i="1"/>
  <c r="V65" i="1"/>
  <c r="S66" i="1"/>
  <c r="T66" i="1"/>
  <c r="U66" i="1"/>
  <c r="V66" i="1"/>
  <c r="S67" i="1"/>
  <c r="T67" i="1"/>
  <c r="U67" i="1"/>
  <c r="V67" i="1"/>
  <c r="S68" i="1"/>
  <c r="T68" i="1"/>
  <c r="U68" i="1"/>
  <c r="V68" i="1"/>
  <c r="S69" i="1"/>
  <c r="T69" i="1"/>
  <c r="U69" i="1"/>
  <c r="V69" i="1"/>
  <c r="S70" i="1"/>
  <c r="T70" i="1"/>
  <c r="U70" i="1"/>
  <c r="V70" i="1"/>
  <c r="S71" i="1"/>
  <c r="T71" i="1"/>
  <c r="U71" i="1"/>
  <c r="V71" i="1"/>
  <c r="T4" i="1"/>
  <c r="U4" i="1"/>
  <c r="V4" i="1"/>
  <c r="S4" i="1"/>
  <c r="H33" i="1" l="1"/>
  <c r="B34" i="1"/>
  <c r="M22" i="1"/>
  <c r="M10" i="1"/>
  <c r="L9" i="1"/>
  <c r="H32" i="1" l="1"/>
  <c r="B33" i="1"/>
  <c r="M21" i="1"/>
  <c r="B32" i="1"/>
  <c r="H31" i="1"/>
  <c r="H30" i="1" l="1"/>
  <c r="B31" i="1"/>
  <c r="N9" i="1" l="1"/>
  <c r="N10" i="1"/>
  <c r="N11" i="1"/>
  <c r="N12" i="1"/>
  <c r="N13" i="1"/>
  <c r="N14" i="1"/>
  <c r="N15" i="1"/>
  <c r="N16" i="1"/>
  <c r="N17" i="1"/>
  <c r="N18" i="1"/>
  <c r="N19" i="1"/>
  <c r="N20" i="1"/>
  <c r="N21" i="1"/>
  <c r="N22" i="1"/>
  <c r="N23" i="1"/>
  <c r="N8" i="1"/>
  <c r="M11" i="1"/>
  <c r="M12" i="1"/>
  <c r="M13" i="1"/>
  <c r="M14" i="1"/>
  <c r="M15" i="1"/>
  <c r="M16" i="1"/>
  <c r="M17" i="1"/>
  <c r="M18" i="1"/>
  <c r="M19" i="1"/>
  <c r="M20" i="1"/>
  <c r="L5" i="1"/>
  <c r="L6" i="1"/>
  <c r="L7" i="1"/>
  <c r="L8" i="1"/>
  <c r="L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s="1"/>
  <c r="E2" i="7" s="1"/>
  <c r="F2" i="7" s="1"/>
  <c r="G2" i="7" s="1"/>
  <c r="H2" i="7" s="1"/>
  <c r="I2" i="7" s="1"/>
  <c r="J2" i="7" s="1"/>
  <c r="K2" i="7" s="1"/>
  <c r="L2" i="7" s="1"/>
  <c r="M2" i="7" s="1"/>
  <c r="N2" i="7" s="1"/>
  <c r="O2" i="7" s="1"/>
  <c r="P2" i="7" s="1"/>
  <c r="Q2" i="7" s="1"/>
  <c r="R2" i="7" s="1"/>
  <c r="S2" i="7" s="1"/>
  <c r="T2" i="7" s="1"/>
  <c r="U2" i="7" s="1"/>
  <c r="V2" i="7" s="1"/>
  <c r="W2" i="7" l="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BG6" i="7" l="1"/>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G40" i="7" l="1"/>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42" i="7" l="1"/>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BL55" i="7" l="1"/>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BM55" i="7" l="1"/>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BN55" i="7" l="1"/>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BO55" i="7" l="1"/>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BP55" i="7" l="1"/>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BQ55" i="7" l="1"/>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BR55" i="7" l="1"/>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BS55" i="7" l="1"/>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BT55" i="7" l="1"/>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BU55" i="7" l="1"/>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BV55" i="7" l="1"/>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BW55" i="7" l="1"/>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BX55" i="7" l="1"/>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BY55" i="7" l="1"/>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BZ55" i="7" l="1"/>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CA55" i="7" l="1"/>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CB55" i="7" l="1"/>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CC55" i="7" l="1"/>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CD55" i="7" l="1"/>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CE55" i="7" l="1"/>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CF55" i="7" l="1"/>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CG55" i="7" l="1"/>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CH55" i="7" l="1"/>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CI55" i="7" l="1"/>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CJ55" i="7" l="1"/>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CK55" i="7" l="1"/>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CL55" i="7" l="1"/>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CM55" i="7" l="1"/>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CN55" i="7" l="1"/>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CO55" i="7" l="1"/>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CP55" i="7" l="1"/>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CQ55" i="7" l="1"/>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CR55" i="7" l="1"/>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CS55" i="7" l="1"/>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CT55" i="7" l="1"/>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CU55" i="7" l="1"/>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CV55" i="7" l="1"/>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CW55" i="7" l="1"/>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CX55" i="7" l="1"/>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CX20" i="7" l="1"/>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CX2" i="7" l="1"/>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CX42" i="7" l="1"/>
  <c r="CX44" i="7"/>
  <c r="DA55" i="7"/>
  <c r="AX40" i="7"/>
  <c r="AX43" i="7" s="1"/>
  <c r="AX41" i="7"/>
  <c r="AW42" i="7"/>
  <c r="AW44" i="7"/>
  <c r="CW44" i="7"/>
  <c r="CW42" i="7"/>
  <c r="DB55" i="7" l="1"/>
  <c r="AX42" i="7"/>
  <c r="AX44" i="7"/>
  <c r="DC55" i="7" l="1"/>
  <c r="B30" i="1"/>
  <c r="H28" i="1"/>
  <c r="H29" i="1"/>
  <c r="B29" i="1"/>
  <c r="H25" i="1"/>
  <c r="H26" i="1"/>
  <c r="H27" i="1"/>
  <c r="B26" i="1"/>
  <c r="B27" i="1"/>
  <c r="B28" i="1"/>
  <c r="A15" i="6"/>
  <c r="A16" i="6"/>
  <c r="A17" i="6"/>
  <c r="A18" i="6"/>
  <c r="A14" i="6"/>
  <c r="B14" i="6" l="1"/>
  <c r="E14" i="6" s="1"/>
  <c r="C14" i="6"/>
  <c r="D14" i="6" s="1"/>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A24" i="6" l="1"/>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D46" i="6" s="1"/>
  <c r="B46" i="6"/>
  <c r="E46" i="6" s="1"/>
  <c r="D42" i="6"/>
  <c r="E42" i="6"/>
  <c r="F42" i="6" s="1"/>
  <c r="A52" i="6"/>
  <c r="B47" i="6"/>
  <c r="E47" i="6" s="1"/>
  <c r="C47" i="6"/>
  <c r="A49" i="6"/>
  <c r="C44" i="6"/>
  <c r="B44" i="6"/>
  <c r="E44" i="6" s="1"/>
  <c r="A53" i="6"/>
  <c r="B48" i="6"/>
  <c r="E48" i="6" s="1"/>
  <c r="C48" i="6"/>
  <c r="A50" i="6"/>
  <c r="B45" i="6"/>
  <c r="E45" i="6" s="1"/>
  <c r="C45" i="6"/>
  <c r="F40" i="6"/>
  <c r="D40" i="6"/>
  <c r="A56" i="6" l="1"/>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D54" i="6" s="1"/>
  <c r="A63" i="6"/>
  <c r="B58" i="6"/>
  <c r="C58" i="6"/>
  <c r="D49" i="6"/>
  <c r="F49" i="6"/>
  <c r="A60" i="6"/>
  <c r="B55" i="6"/>
  <c r="E55" i="6" s="1"/>
  <c r="C55" i="6"/>
  <c r="D52" i="6"/>
  <c r="F52" i="6"/>
  <c r="A62" i="6"/>
  <c r="B57" i="6"/>
  <c r="E57" i="6" s="1"/>
  <c r="C57" i="6"/>
  <c r="F54" i="6" l="1"/>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s="1"/>
  <c r="D62" i="6" l="1"/>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73" i="6" s="1"/>
  <c r="D66" i="6"/>
  <c r="E66" i="6"/>
  <c r="F66" i="6" s="1"/>
  <c r="D65" i="6"/>
  <c r="F65" i="6"/>
  <c r="F67" i="6"/>
  <c r="D67" i="6"/>
  <c r="A74" i="6"/>
  <c r="B69" i="6"/>
  <c r="E69" i="6" s="1"/>
  <c r="C69" i="6"/>
  <c r="A77" i="6"/>
  <c r="B72" i="6"/>
  <c r="E72" i="6" s="1"/>
  <c r="C72" i="6"/>
  <c r="A75" i="6"/>
  <c r="B70" i="6"/>
  <c r="E70" i="6" s="1"/>
  <c r="F70" i="6" s="1"/>
  <c r="C70" i="6"/>
  <c r="A83" i="6" l="1"/>
  <c r="B78" i="6"/>
  <c r="E78" i="6" s="1"/>
  <c r="C78" i="6"/>
  <c r="D78" i="6" s="1"/>
  <c r="A82" i="6"/>
  <c r="B77" i="6"/>
  <c r="E77" i="6" s="1"/>
  <c r="C77" i="6"/>
  <c r="D71" i="6"/>
  <c r="F71" i="6"/>
  <c r="A81" i="6"/>
  <c r="B76" i="6"/>
  <c r="E76" i="6" s="1"/>
  <c r="C76" i="6"/>
  <c r="D69" i="6"/>
  <c r="F69" i="6"/>
  <c r="A80" i="6"/>
  <c r="B75" i="6"/>
  <c r="E75" i="6" s="1"/>
  <c r="C75" i="6"/>
  <c r="D72" i="6"/>
  <c r="F72" i="6"/>
  <c r="D70" i="6"/>
  <c r="A79" i="6"/>
  <c r="B74" i="6"/>
  <c r="C74" i="6"/>
  <c r="F73" i="6"/>
  <c r="D74" i="6" l="1"/>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D106" i="6" s="1"/>
  <c r="A109" i="6"/>
  <c r="B104" i="6"/>
  <c r="E104" i="6" s="1"/>
  <c r="C104" i="6"/>
  <c r="A110" i="6"/>
  <c r="B105" i="6"/>
  <c r="E105" i="6" s="1"/>
  <c r="F105" i="6" s="1"/>
  <c r="C105" i="6"/>
  <c r="A112" i="6"/>
  <c r="B107" i="6"/>
  <c r="E107" i="6" s="1"/>
  <c r="C107" i="6"/>
  <c r="D103" i="6"/>
  <c r="F103" i="6"/>
  <c r="A113" i="6"/>
  <c r="C108" i="6"/>
  <c r="D108" i="6" s="1"/>
  <c r="B108" i="6"/>
  <c r="E108" i="6" s="1"/>
  <c r="F102" i="6"/>
  <c r="D102" i="6"/>
  <c r="D100" i="6"/>
  <c r="F100" i="6"/>
  <c r="F99" i="6"/>
  <c r="D99" i="6"/>
  <c r="F101" i="6"/>
  <c r="D101" i="6"/>
  <c r="F106" i="6" l="1"/>
  <c r="A118" i="6"/>
  <c r="B113" i="6"/>
  <c r="E113" i="6" s="1"/>
  <c r="C113" i="6"/>
  <c r="D107" i="6"/>
  <c r="F107" i="6"/>
  <c r="A114" i="6"/>
  <c r="B109" i="6"/>
  <c r="E109" i="6" s="1"/>
  <c r="C109" i="6"/>
  <c r="F104" i="6"/>
  <c r="D104" i="6"/>
  <c r="A115" i="6"/>
  <c r="B110" i="6"/>
  <c r="E110" i="6" s="1"/>
  <c r="C110" i="6"/>
  <c r="D110" i="6" s="1"/>
  <c r="A117" i="6"/>
  <c r="C112" i="6"/>
  <c r="B112" i="6"/>
  <c r="E112" i="6" s="1"/>
  <c r="F108" i="6"/>
  <c r="D105" i="6"/>
  <c r="A116" i="6"/>
  <c r="C111" i="6"/>
  <c r="B111" i="6"/>
  <c r="E111" i="6" s="1"/>
  <c r="F110" i="6" l="1"/>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D120" i="6" s="1"/>
  <c r="A127" i="6"/>
  <c r="C122" i="6"/>
  <c r="B122" i="6"/>
  <c r="E122" i="6" s="1"/>
  <c r="F118" i="6"/>
  <c r="D118" i="6"/>
  <c r="A128" i="6"/>
  <c r="B123" i="6"/>
  <c r="E123" i="6" s="1"/>
  <c r="C123" i="6"/>
  <c r="F114" i="6"/>
  <c r="F122" i="6" l="1"/>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D146" i="6" s="1"/>
  <c r="F142" i="6"/>
  <c r="A152" i="6"/>
  <c r="B147" i="6"/>
  <c r="E147" i="6" s="1"/>
  <c r="C147" i="6"/>
  <c r="F140" i="6"/>
  <c r="A150" i="6"/>
  <c r="B145" i="6"/>
  <c r="E145" i="6" s="1"/>
  <c r="C145" i="6"/>
  <c r="F143" i="6"/>
  <c r="D143" i="6"/>
  <c r="A153" i="6"/>
  <c r="C148" i="6"/>
  <c r="B148" i="6"/>
  <c r="E148" i="6" s="1"/>
  <c r="F148" i="6" l="1"/>
  <c r="A155" i="6"/>
  <c r="C150" i="6"/>
  <c r="B150" i="6"/>
  <c r="E150" i="6" s="1"/>
  <c r="F150" i="6" s="1"/>
  <c r="A156" i="6"/>
  <c r="B151" i="6"/>
  <c r="E151" i="6" s="1"/>
  <c r="C151" i="6"/>
  <c r="D147" i="6"/>
  <c r="F147" i="6"/>
  <c r="D144" i="6"/>
  <c r="F144" i="6"/>
  <c r="A157" i="6"/>
  <c r="B152" i="6"/>
  <c r="E152" i="6" s="1"/>
  <c r="C152" i="6"/>
  <c r="D152" i="6" s="1"/>
  <c r="D148" i="6"/>
  <c r="A158" i="6"/>
  <c r="B153" i="6"/>
  <c r="E153" i="6" s="1"/>
  <c r="C153" i="6"/>
  <c r="D145" i="6"/>
  <c r="F145" i="6"/>
  <c r="F146" i="6"/>
  <c r="A154" i="6"/>
  <c r="B149" i="6"/>
  <c r="E149" i="6" s="1"/>
  <c r="C149" i="6"/>
  <c r="F153" i="6" l="1"/>
  <c r="F152" i="6"/>
  <c r="D149" i="6"/>
  <c r="F149" i="6"/>
  <c r="A159" i="6"/>
  <c r="B154" i="6"/>
  <c r="E154" i="6" s="1"/>
  <c r="C154" i="6"/>
  <c r="D154" i="6" s="1"/>
  <c r="A161" i="6"/>
  <c r="B156" i="6"/>
  <c r="E156" i="6" s="1"/>
  <c r="C156" i="6"/>
  <c r="D151" i="6"/>
  <c r="F151" i="6"/>
  <c r="A162" i="6"/>
  <c r="B157" i="6"/>
  <c r="E157" i="6" s="1"/>
  <c r="C157" i="6"/>
  <c r="D150" i="6"/>
  <c r="A163" i="6"/>
  <c r="B158" i="6"/>
  <c r="E158" i="6" s="1"/>
  <c r="C158" i="6"/>
  <c r="D153" i="6"/>
  <c r="A160" i="6"/>
  <c r="B155" i="6"/>
  <c r="E155" i="6" s="1"/>
  <c r="C155" i="6"/>
  <c r="F158" i="6" l="1"/>
  <c r="A166" i="6"/>
  <c r="B161" i="6"/>
  <c r="E161" i="6" s="1"/>
  <c r="C161" i="6"/>
  <c r="D161" i="6" s="1"/>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2" i="6" l="1"/>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F164" i="6" s="1"/>
  <c r="A171" i="6"/>
  <c r="C166" i="6"/>
  <c r="B166" i="6"/>
  <c r="E166" i="6" s="1"/>
  <c r="D164" i="6" l="1"/>
  <c r="D168" i="6"/>
  <c r="F168" i="6"/>
  <c r="D166" i="6"/>
  <c r="F166" i="6"/>
  <c r="A176" i="6"/>
  <c r="C171" i="6"/>
  <c r="B171" i="6"/>
  <c r="E171" i="6" s="1"/>
  <c r="A178" i="6"/>
  <c r="B173" i="6"/>
  <c r="E173" i="6" s="1"/>
  <c r="C173" i="6"/>
  <c r="A177" i="6"/>
  <c r="B172" i="6"/>
  <c r="E172" i="6" s="1"/>
  <c r="C172" i="6"/>
  <c r="D172" i="6" s="1"/>
  <c r="A175" i="6"/>
  <c r="B170" i="6"/>
  <c r="E170" i="6" s="1"/>
  <c r="C170" i="6"/>
  <c r="A174" i="6"/>
  <c r="B169" i="6"/>
  <c r="E169" i="6" s="1"/>
  <c r="C169" i="6"/>
  <c r="D167" i="6"/>
  <c r="F167" i="6"/>
  <c r="D165" i="6"/>
  <c r="F165" i="6"/>
  <c r="F172" i="6" l="1"/>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s="1"/>
  <c r="D189" i="6" l="1"/>
  <c r="F189" i="6"/>
  <c r="A202" i="6"/>
  <c r="B197" i="6"/>
  <c r="E197" i="6" s="1"/>
  <c r="C197" i="6"/>
  <c r="D193" i="6"/>
  <c r="F193" i="6"/>
  <c r="A199" i="6"/>
  <c r="B194" i="6"/>
  <c r="E194" i="6" s="1"/>
  <c r="C194" i="6"/>
  <c r="D194" i="6" s="1"/>
  <c r="A201" i="6"/>
  <c r="B196" i="6"/>
  <c r="E196" i="6" s="1"/>
  <c r="C196" i="6"/>
  <c r="A203" i="6"/>
  <c r="B198" i="6"/>
  <c r="E198" i="6" s="1"/>
  <c r="C198" i="6"/>
  <c r="F190" i="6"/>
  <c r="A200" i="6"/>
  <c r="B195" i="6"/>
  <c r="E195" i="6" s="1"/>
  <c r="C195" i="6"/>
  <c r="F192" i="6"/>
  <c r="D192" i="6"/>
  <c r="D191" i="6"/>
  <c r="F191" i="6"/>
  <c r="F196" i="6" l="1"/>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D206" i="6" s="1"/>
  <c r="A213" i="6"/>
  <c r="B208" i="6"/>
  <c r="E208" i="6" s="1"/>
  <c r="C208" i="6"/>
  <c r="D202" i="6"/>
  <c r="F200" i="6"/>
  <c r="A210" i="6"/>
  <c r="B205" i="6"/>
  <c r="E205" i="6" s="1"/>
  <c r="C205" i="6"/>
  <c r="F199" i="6"/>
  <c r="D199" i="6"/>
  <c r="A212" i="6"/>
  <c r="B207" i="6"/>
  <c r="E207" i="6" s="1"/>
  <c r="C207" i="6"/>
  <c r="F203" i="6"/>
  <c r="D203" i="6"/>
  <c r="F201" i="6"/>
  <c r="A209" i="6"/>
  <c r="B204" i="6"/>
  <c r="E204" i="6" s="1"/>
  <c r="C204" i="6"/>
  <c r="D204" i="6" l="1"/>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D214" i="6" s="1"/>
  <c r="A223" i="6"/>
  <c r="B218" i="6"/>
  <c r="E218" i="6" s="1"/>
  <c r="C218" i="6"/>
  <c r="A221" i="6"/>
  <c r="B216" i="6"/>
  <c r="E216" i="6" s="1"/>
  <c r="C216" i="6"/>
  <c r="F210" i="6"/>
  <c r="A220" i="6"/>
  <c r="B215" i="6"/>
  <c r="E215" i="6" s="1"/>
  <c r="C215" i="6"/>
  <c r="D218" i="6" l="1"/>
  <c r="F218" i="6"/>
  <c r="D217" i="6"/>
  <c r="F214" i="6"/>
  <c r="A225" i="6"/>
  <c r="B220" i="6"/>
  <c r="E220" i="6" s="1"/>
  <c r="C220" i="6"/>
  <c r="D220" i="6" s="1"/>
  <c r="D215" i="6"/>
  <c r="F215" i="6"/>
  <c r="F217" i="6"/>
  <c r="D216" i="6"/>
  <c r="F216" i="6"/>
  <c r="A224" i="6"/>
  <c r="B219" i="6"/>
  <c r="E219" i="6" s="1"/>
  <c r="C219" i="6"/>
  <c r="A227" i="6"/>
  <c r="B222" i="6"/>
  <c r="E222" i="6" s="1"/>
  <c r="C222" i="6"/>
  <c r="A228" i="6"/>
  <c r="B223" i="6"/>
  <c r="E223" i="6" s="1"/>
  <c r="C223" i="6"/>
  <c r="A226" i="6"/>
  <c r="B221" i="6"/>
  <c r="E221" i="6" s="1"/>
  <c r="C221" i="6"/>
  <c r="D222" i="6" l="1"/>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s="1"/>
  <c r="D226" i="6" l="1"/>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D246" i="6" s="1"/>
  <c r="A250" i="6"/>
  <c r="B245" i="6"/>
  <c r="E245" i="6" s="1"/>
  <c r="C245" i="6"/>
  <c r="D245" i="6" s="1"/>
  <c r="A249" i="6"/>
  <c r="C244" i="6"/>
  <c r="B244" i="6"/>
  <c r="E244" i="6" s="1"/>
  <c r="F245" i="6" l="1"/>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4" i="6" s="1"/>
  <c r="D253" i="6"/>
  <c r="F253" i="6"/>
  <c r="A261" i="6"/>
  <c r="B256" i="6"/>
  <c r="E256" i="6" s="1"/>
  <c r="C256" i="6"/>
  <c r="D249" i="6"/>
  <c r="F249" i="6"/>
  <c r="D250" i="6"/>
  <c r="F250" i="6"/>
  <c r="A262" i="6"/>
  <c r="B257" i="6"/>
  <c r="E257" i="6" s="1"/>
  <c r="F257" i="6" s="1"/>
  <c r="C257" i="6"/>
  <c r="A268" i="6" l="1"/>
  <c r="B263" i="6"/>
  <c r="E263" i="6" s="1"/>
  <c r="C263" i="6"/>
  <c r="F254" i="6"/>
  <c r="A267" i="6"/>
  <c r="B262" i="6"/>
  <c r="E262" i="6" s="1"/>
  <c r="C262" i="6"/>
  <c r="A264" i="6"/>
  <c r="B259" i="6"/>
  <c r="E259" i="6" s="1"/>
  <c r="C259" i="6"/>
  <c r="D256" i="6"/>
  <c r="F256" i="6"/>
  <c r="F258" i="6"/>
  <c r="D258" i="6"/>
  <c r="D255" i="6"/>
  <c r="F255" i="6"/>
  <c r="A266" i="6"/>
  <c r="B261" i="6"/>
  <c r="E261" i="6" s="1"/>
  <c r="C261" i="6"/>
  <c r="D261" i="6" s="1"/>
  <c r="D257" i="6"/>
  <c r="A265" i="6"/>
  <c r="B260" i="6"/>
  <c r="E260" i="6" s="1"/>
  <c r="C260" i="6"/>
  <c r="D262" i="6" l="1"/>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D269" i="6" s="1"/>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73" i="6" l="1"/>
  <c r="F273" i="6"/>
  <c r="A282" i="6"/>
  <c r="B277" i="6"/>
  <c r="E277" i="6" s="1"/>
  <c r="C277" i="6"/>
  <c r="A281" i="6"/>
  <c r="C276" i="6"/>
  <c r="B276" i="6"/>
  <c r="E276" i="6" s="1"/>
  <c r="F269" i="6"/>
  <c r="A280" i="6"/>
  <c r="B275" i="6"/>
  <c r="E275" i="6" s="1"/>
  <c r="C275" i="6"/>
  <c r="D272" i="6"/>
  <c r="F272" i="6"/>
  <c r="D271" i="6"/>
  <c r="A283" i="6"/>
  <c r="B278" i="6"/>
  <c r="E278" i="6" s="1"/>
  <c r="C278" i="6"/>
  <c r="D278" i="6" s="1"/>
  <c r="D270" i="6"/>
  <c r="A279" i="6"/>
  <c r="C274" i="6"/>
  <c r="B274" i="6"/>
  <c r="E274" i="6" s="1"/>
  <c r="F274" i="6" s="1"/>
  <c r="F278" i="6" l="1"/>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D286" i="6" s="1"/>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F284" i="6" l="1"/>
  <c r="D284" i="6"/>
  <c r="A298" i="6"/>
  <c r="B293" i="6"/>
  <c r="E293" i="6" s="1"/>
  <c r="C293" i="6"/>
  <c r="D293" i="6" s="1"/>
  <c r="F286" i="6"/>
  <c r="F285" i="6"/>
  <c r="A295" i="6"/>
  <c r="B290" i="6"/>
  <c r="E290" i="6" s="1"/>
  <c r="C290" i="6"/>
  <c r="D287" i="6"/>
  <c r="F287" i="6"/>
  <c r="A296" i="6"/>
  <c r="B291" i="6"/>
  <c r="E291" i="6" s="1"/>
  <c r="C291" i="6"/>
  <c r="F288" i="6"/>
  <c r="D288" i="6"/>
  <c r="A294" i="6"/>
  <c r="B289" i="6"/>
  <c r="E289" i="6" s="1"/>
  <c r="C289" i="6"/>
  <c r="A297" i="6"/>
  <c r="B292" i="6"/>
  <c r="E292" i="6" s="1"/>
  <c r="C292" i="6"/>
  <c r="D291" i="6" l="1"/>
  <c r="F291" i="6"/>
  <c r="A302" i="6"/>
  <c r="B297" i="6"/>
  <c r="E297" i="6" s="1"/>
  <c r="C297" i="6"/>
  <c r="F289" i="6"/>
  <c r="D289" i="6"/>
  <c r="A303" i="6"/>
  <c r="B298" i="6"/>
  <c r="E298" i="6" s="1"/>
  <c r="C298" i="6"/>
  <c r="A300" i="6"/>
  <c r="C295" i="6"/>
  <c r="B295" i="6"/>
  <c r="E295" i="6" s="1"/>
  <c r="A301" i="6"/>
  <c r="B296" i="6"/>
  <c r="E296" i="6" s="1"/>
  <c r="C296" i="6"/>
  <c r="A299" i="6"/>
  <c r="B294" i="6"/>
  <c r="E294" i="6" s="1"/>
  <c r="C294" i="6"/>
  <c r="D294" i="6" s="1"/>
  <c r="D292" i="6"/>
  <c r="F292" i="6"/>
  <c r="F293" i="6"/>
  <c r="D290" i="6"/>
  <c r="F290" i="6"/>
  <c r="F294" i="6" l="1"/>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D309" i="6" s="1"/>
  <c r="A318" i="6"/>
  <c r="B313" i="6"/>
  <c r="E313" i="6" s="1"/>
  <c r="C313" i="6"/>
  <c r="A315" i="6"/>
  <c r="B310" i="6"/>
  <c r="E310" i="6" s="1"/>
  <c r="C310" i="6"/>
  <c r="D310" i="6" l="1"/>
  <c r="D311" i="6"/>
  <c r="F309" i="6"/>
  <c r="A319" i="6"/>
  <c r="B314" i="6"/>
  <c r="E314" i="6" s="1"/>
  <c r="C314" i="6"/>
  <c r="D313" i="6"/>
  <c r="F313" i="6"/>
  <c r="F311" i="6"/>
  <c r="D312" i="6"/>
  <c r="F312" i="6"/>
  <c r="A323" i="6"/>
  <c r="B318" i="6"/>
  <c r="E318" i="6" s="1"/>
  <c r="C318" i="6"/>
  <c r="D318" i="6" s="1"/>
  <c r="F310" i="6"/>
  <c r="A320" i="6"/>
  <c r="B315" i="6"/>
  <c r="E315" i="6" s="1"/>
  <c r="C315" i="6"/>
  <c r="A321" i="6"/>
  <c r="B316" i="6"/>
  <c r="E316" i="6" s="1"/>
  <c r="C316" i="6"/>
  <c r="A322" i="6"/>
  <c r="B317" i="6"/>
  <c r="E317" i="6" s="1"/>
  <c r="C317" i="6"/>
  <c r="D315" i="6" l="1"/>
  <c r="F315" i="6"/>
  <c r="A326" i="6"/>
  <c r="B321" i="6"/>
  <c r="E321" i="6" s="1"/>
  <c r="C321" i="6"/>
  <c r="D321" i="6" s="1"/>
  <c r="D314" i="6"/>
  <c r="F314" i="6"/>
  <c r="D317" i="6"/>
  <c r="F317" i="6"/>
  <c r="A327" i="6"/>
  <c r="B322" i="6"/>
  <c r="E322" i="6" s="1"/>
  <c r="C322" i="6"/>
  <c r="F318" i="6"/>
  <c r="A325" i="6"/>
  <c r="B320" i="6"/>
  <c r="E320" i="6" s="1"/>
  <c r="C320" i="6"/>
  <c r="D316" i="6"/>
  <c r="F316" i="6"/>
  <c r="A328" i="6"/>
  <c r="B323" i="6"/>
  <c r="E323" i="6" s="1"/>
  <c r="C323" i="6"/>
  <c r="A324" i="6"/>
  <c r="B319" i="6"/>
  <c r="E319" i="6" s="1"/>
  <c r="C319" i="6"/>
  <c r="D320" i="6" l="1"/>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34" i="6" s="1"/>
  <c r="F329" i="6"/>
  <c r="D329" i="6"/>
  <c r="F331" i="6"/>
  <c r="D331" i="6"/>
  <c r="F332" i="6"/>
  <c r="D332" i="6"/>
  <c r="A342" i="6"/>
  <c r="B337" i="6"/>
  <c r="E337" i="6" s="1"/>
  <c r="C337" i="6"/>
  <c r="D330" i="6"/>
  <c r="F330" i="6"/>
  <c r="F333" i="6"/>
  <c r="A343" i="6"/>
  <c r="B338" i="6"/>
  <c r="E338" i="6" s="1"/>
  <c r="C338" i="6"/>
  <c r="D338" i="6" s="1"/>
  <c r="A340" i="6"/>
  <c r="B335" i="6"/>
  <c r="E335" i="6" s="1"/>
  <c r="C335" i="6"/>
  <c r="A341" i="6"/>
  <c r="B336" i="6"/>
  <c r="E336" i="6" s="1"/>
  <c r="C336" i="6"/>
  <c r="D336" i="6" l="1"/>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8" i="6" s="1"/>
  <c r="D352" i="6"/>
  <c r="F352" i="6"/>
  <c r="A362" i="6"/>
  <c r="B357" i="6"/>
  <c r="C357" i="6"/>
  <c r="D350" i="6"/>
  <c r="A359" i="6"/>
  <c r="B354" i="6"/>
  <c r="E354" i="6" s="1"/>
  <c r="C354" i="6"/>
  <c r="D354" i="6" s="1"/>
  <c r="F358" i="6" l="1"/>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D377" i="6" s="1"/>
  <c r="A379" i="6"/>
  <c r="B374" i="6"/>
  <c r="E374" i="6" s="1"/>
  <c r="C374" i="6"/>
  <c r="A381" i="6"/>
  <c r="C376" i="6"/>
  <c r="B376" i="6"/>
  <c r="E376" i="6" s="1"/>
  <c r="A380" i="6"/>
  <c r="B375" i="6"/>
  <c r="E375" i="6" s="1"/>
  <c r="C375" i="6"/>
  <c r="D375" i="6" s="1"/>
  <c r="F369" i="6"/>
  <c r="D369" i="6"/>
  <c r="D371" i="6"/>
  <c r="F371" i="6"/>
  <c r="F375" i="6" l="1"/>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D384" i="6" s="1"/>
  <c r="A393" i="6"/>
  <c r="B388" i="6"/>
  <c r="E388" i="6" s="1"/>
  <c r="C388" i="6"/>
  <c r="D380" i="6"/>
  <c r="F380" i="6"/>
  <c r="D381" i="6"/>
  <c r="E381" i="6"/>
  <c r="F381" i="6" s="1"/>
  <c r="D382" i="6"/>
  <c r="F382" i="6"/>
  <c r="A390" i="6"/>
  <c r="B385" i="6"/>
  <c r="E385" i="6" s="1"/>
  <c r="C385" i="6"/>
  <c r="A391" i="6"/>
  <c r="C386" i="6"/>
  <c r="B386" i="6"/>
  <c r="E386" i="6" s="1"/>
  <c r="F386" i="6" l="1"/>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90" i="6"/>
  <c r="D390" i="6"/>
  <c r="F389"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402" i="6" s="1"/>
  <c r="D396" i="6"/>
  <c r="F396" i="6"/>
  <c r="F402" i="6" l="1"/>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16" i="6" s="1"/>
  <c r="D409" i="6"/>
  <c r="F409" i="6"/>
  <c r="D413" i="6"/>
  <c r="E413" i="6"/>
  <c r="A423" i="6"/>
  <c r="B418" i="6"/>
  <c r="E418" i="6" s="1"/>
  <c r="C418" i="6"/>
  <c r="D418" i="6" s="1"/>
  <c r="A422" i="6"/>
  <c r="B417" i="6"/>
  <c r="E417" i="6" s="1"/>
  <c r="C417" i="6"/>
  <c r="D411" i="6"/>
  <c r="F411" i="6"/>
  <c r="F413" i="6"/>
  <c r="D412" i="6"/>
  <c r="F412" i="6"/>
  <c r="D410" i="6"/>
  <c r="F410" i="6"/>
  <c r="A419" i="6"/>
  <c r="B414" i="6"/>
  <c r="E414" i="6" s="1"/>
  <c r="C414" i="6"/>
  <c r="F417" i="6" l="1"/>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D466" i="6" s="1"/>
  <c r="A470" i="6"/>
  <c r="B465" i="6"/>
  <c r="E465" i="6" s="1"/>
  <c r="C465" i="6"/>
  <c r="D460" i="6"/>
  <c r="F460" i="6"/>
  <c r="F463" i="6"/>
  <c r="D463" i="6"/>
  <c r="A469" i="6"/>
  <c r="B464" i="6"/>
  <c r="E464" i="6" s="1"/>
  <c r="C464" i="6"/>
  <c r="D464" i="6" s="1"/>
  <c r="A472" i="6"/>
  <c r="B467" i="6"/>
  <c r="E467" i="6" s="1"/>
  <c r="C467" i="6"/>
  <c r="D459" i="6"/>
  <c r="F459" i="6"/>
  <c r="D461" i="6"/>
  <c r="F461" i="6"/>
  <c r="D462" i="6"/>
  <c r="F462" i="6"/>
  <c r="A473" i="6"/>
  <c r="C468" i="6"/>
  <c r="B468" i="6"/>
  <c r="E468" i="6" s="1"/>
  <c r="F464" i="6" l="1"/>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D489" i="6" s="1"/>
  <c r="A495" i="6"/>
  <c r="C490" i="6"/>
  <c r="B490" i="6"/>
  <c r="E490" i="6" s="1"/>
  <c r="D493" i="6" l="1"/>
  <c r="A501" i="6"/>
  <c r="B496" i="6"/>
  <c r="E496" i="6" s="1"/>
  <c r="C496" i="6"/>
  <c r="D492" i="6"/>
  <c r="F492" i="6"/>
  <c r="A503" i="6"/>
  <c r="C498" i="6"/>
  <c r="B498" i="6"/>
  <c r="E498" i="6" s="1"/>
  <c r="A502" i="6"/>
  <c r="B497" i="6"/>
  <c r="E497" i="6" s="1"/>
  <c r="C497" i="6"/>
  <c r="D497" i="6" s="1"/>
  <c r="F489" i="6"/>
  <c r="F491" i="6"/>
  <c r="D491" i="6"/>
  <c r="D490" i="6"/>
  <c r="F490" i="6"/>
  <c r="A500" i="6"/>
  <c r="B495" i="6"/>
  <c r="E495" i="6" s="1"/>
  <c r="C495" i="6"/>
  <c r="A499" i="6"/>
  <c r="B494" i="6"/>
  <c r="E494" i="6" s="1"/>
  <c r="C494" i="6"/>
  <c r="D494" i="6" s="1"/>
  <c r="F494" i="6" l="1"/>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4" i="6" s="1"/>
  <c r="D540" i="6"/>
  <c r="F540" i="6"/>
  <c r="A550" i="6"/>
  <c r="B545" i="6"/>
  <c r="E545" i="6" s="1"/>
  <c r="C545" i="6"/>
  <c r="A552" i="6"/>
  <c r="B547" i="6"/>
  <c r="E547" i="6" s="1"/>
  <c r="C547" i="6"/>
  <c r="D547" i="6" l="1"/>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s="1"/>
  <c r="A562" i="6" l="1"/>
  <c r="C557" i="6"/>
  <c r="B557" i="6"/>
  <c r="E557" i="6" s="1"/>
  <c r="D553" i="6"/>
  <c r="F553" i="6"/>
  <c r="D549" i="6"/>
  <c r="F549" i="6"/>
  <c r="A560" i="6"/>
  <c r="B555" i="6"/>
  <c r="E555" i="6" s="1"/>
  <c r="C555" i="6"/>
  <c r="D555" i="6" s="1"/>
  <c r="A563" i="6"/>
  <c r="B558" i="6"/>
  <c r="E558" i="6" s="1"/>
  <c r="C558" i="6"/>
  <c r="D550" i="6"/>
  <c r="F550" i="6"/>
  <c r="D551" i="6"/>
  <c r="A561" i="6"/>
  <c r="B556" i="6"/>
  <c r="E556" i="6" s="1"/>
  <c r="C556" i="6"/>
  <c r="F552" i="6"/>
  <c r="A559" i="6"/>
  <c r="B554" i="6"/>
  <c r="E554" i="6" s="1"/>
  <c r="C554" i="6"/>
  <c r="A565" i="6" l="1"/>
  <c r="B560" i="6"/>
  <c r="E560" i="6" s="1"/>
  <c r="C560" i="6"/>
  <c r="A564" i="6"/>
  <c r="C559" i="6"/>
  <c r="B559" i="6"/>
  <c r="E559" i="6" s="1"/>
  <c r="F559" i="6" s="1"/>
  <c r="F554" i="6"/>
  <c r="D554" i="6"/>
  <c r="D558" i="6"/>
  <c r="F558" i="6"/>
  <c r="D556" i="6"/>
  <c r="F556" i="6"/>
  <c r="D557" i="6"/>
  <c r="F557" i="6"/>
  <c r="A568" i="6"/>
  <c r="B563" i="6"/>
  <c r="E563" i="6" s="1"/>
  <c r="F563" i="6" s="1"/>
  <c r="C563" i="6"/>
  <c r="A566" i="6"/>
  <c r="B561" i="6"/>
  <c r="E561" i="6" s="1"/>
  <c r="C561" i="6"/>
  <c r="F555" i="6"/>
  <c r="A567" i="6"/>
  <c r="C562" i="6"/>
  <c r="B562" i="6"/>
  <c r="E562" i="6" s="1"/>
  <c r="D560" i="6" l="1"/>
  <c r="D559" i="6"/>
  <c r="A573" i="6"/>
  <c r="B568" i="6"/>
  <c r="E568" i="6" s="1"/>
  <c r="C568" i="6"/>
  <c r="D568" i="6" s="1"/>
  <c r="A572" i="6"/>
  <c r="C567" i="6"/>
  <c r="B567" i="6"/>
  <c r="E567" i="6" s="1"/>
  <c r="F567" i="6" s="1"/>
  <c r="F560" i="6"/>
  <c r="F562" i="6"/>
  <c r="D562" i="6"/>
  <c r="D561" i="6"/>
  <c r="F561" i="6"/>
  <c r="A569" i="6"/>
  <c r="B564" i="6"/>
  <c r="E564" i="6" s="1"/>
  <c r="C564" i="6"/>
  <c r="A571" i="6"/>
  <c r="B566" i="6"/>
  <c r="E566" i="6" s="1"/>
  <c r="C566" i="6"/>
  <c r="D563" i="6"/>
  <c r="A570" i="6"/>
  <c r="B565" i="6"/>
  <c r="E565" i="6" s="1"/>
  <c r="C565" i="6"/>
  <c r="F568" i="6" l="1"/>
  <c r="A577" i="6"/>
  <c r="B572" i="6"/>
  <c r="E572" i="6" s="1"/>
  <c r="C572" i="6"/>
  <c r="D564" i="6"/>
  <c r="F564" i="6"/>
  <c r="A575" i="6"/>
  <c r="B570" i="6"/>
  <c r="E570" i="6" s="1"/>
  <c r="C570" i="6"/>
  <c r="A576" i="6"/>
  <c r="B571" i="6"/>
  <c r="E571" i="6" s="1"/>
  <c r="C571" i="6"/>
  <c r="D571" i="6" s="1"/>
  <c r="D565" i="6"/>
  <c r="F565" i="6"/>
  <c r="D566" i="6"/>
  <c r="F566" i="6"/>
  <c r="A578" i="6"/>
  <c r="C573" i="6"/>
  <c r="B573" i="6"/>
  <c r="E573" i="6" s="1"/>
  <c r="D567" i="6"/>
  <c r="A574" i="6"/>
  <c r="B569" i="6"/>
  <c r="E569" i="6" s="1"/>
  <c r="C569" i="6"/>
  <c r="D569" i="6" l="1"/>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F581" i="6" s="1"/>
  <c r="D576" i="6"/>
  <c r="F578" i="6"/>
  <c r="D578" i="6"/>
  <c r="A588" i="6"/>
  <c r="B583" i="6"/>
  <c r="E583" i="6" s="1"/>
  <c r="C583" i="6"/>
  <c r="D583" i="6" l="1"/>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7" i="6" s="1"/>
  <c r="D593" i="6"/>
  <c r="F593" i="6"/>
  <c r="D596" i="6" l="1"/>
  <c r="F596" i="6"/>
  <c r="A608" i="6"/>
  <c r="B603" i="6"/>
  <c r="C603" i="6"/>
  <c r="A604" i="6"/>
  <c r="C599" i="6"/>
  <c r="B599" i="6"/>
  <c r="E599" i="6" s="1"/>
  <c r="F599" i="6" s="1"/>
  <c r="D598" i="6"/>
  <c r="F598" i="6"/>
  <c r="A606" i="6"/>
  <c r="B601" i="6"/>
  <c r="E601" i="6" s="1"/>
  <c r="C601" i="6"/>
  <c r="A607" i="6"/>
  <c r="B602" i="6"/>
  <c r="E602" i="6" s="1"/>
  <c r="C602" i="6"/>
  <c r="F594" i="6"/>
  <c r="D594" i="6"/>
  <c r="A605" i="6"/>
  <c r="B600" i="6"/>
  <c r="E600" i="6" s="1"/>
  <c r="C600" i="6"/>
  <c r="F597" i="6"/>
  <c r="D595" i="6"/>
  <c r="E595" i="6"/>
  <c r="F595" i="6" s="1"/>
  <c r="F602" i="6" l="1"/>
  <c r="D602" i="6"/>
  <c r="A609" i="6"/>
  <c r="C604" i="6"/>
  <c r="B604" i="6"/>
  <c r="E604" i="6" s="1"/>
  <c r="D601" i="6"/>
  <c r="F601" i="6"/>
  <c r="A610" i="6"/>
  <c r="B605" i="6"/>
  <c r="E605" i="6" s="1"/>
  <c r="C605" i="6"/>
  <c r="D605" i="6" s="1"/>
  <c r="A612" i="6"/>
  <c r="C607" i="6"/>
  <c r="B607" i="6"/>
  <c r="E607" i="6" s="1"/>
  <c r="F607" i="6" s="1"/>
  <c r="D603" i="6"/>
  <c r="E603" i="6"/>
  <c r="F603" i="6" s="1"/>
  <c r="A613" i="6"/>
  <c r="B608" i="6"/>
  <c r="E608" i="6" s="1"/>
  <c r="C608" i="6"/>
  <c r="D599" i="6"/>
  <c r="F600" i="6"/>
  <c r="D600" i="6"/>
  <c r="A611" i="6"/>
  <c r="B606" i="6"/>
  <c r="E606" i="6" s="1"/>
  <c r="C606" i="6"/>
  <c r="F605" i="6" l="1"/>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D671" i="6" s="1"/>
  <c r="A676" i="6"/>
  <c r="B671" i="6"/>
  <c r="E671" i="6" s="1"/>
  <c r="C674" i="6" l="1"/>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M25" i="39"/>
  <c r="AB34" i="39"/>
  <c r="AR23" i="39"/>
  <c r="AM34" i="39"/>
  <c r="J34" i="39"/>
  <c r="AR27" i="39"/>
  <c r="AM35" i="39"/>
  <c r="C36" i="39"/>
  <c r="C34" i="39"/>
  <c r="I23" i="39"/>
  <c r="I37" i="39"/>
  <c r="AN26" i="39"/>
  <c r="X32" i="39"/>
  <c r="AA25" i="39"/>
  <c r="E35" i="39"/>
  <c r="I25" i="39"/>
  <c r="F29" i="39"/>
  <c r="Y28" i="39"/>
  <c r="L36" i="39"/>
  <c r="AB26" i="39"/>
  <c r="C35" i="39"/>
  <c r="X30" i="39"/>
  <c r="K26" i="39"/>
  <c r="Q34" i="39"/>
  <c r="S23" i="39"/>
  <c r="N28" i="39"/>
  <c r="AT23" i="39"/>
  <c r="V28" i="39"/>
  <c r="N26" i="39"/>
  <c r="AF23" i="39"/>
  <c r="Q25" i="39"/>
  <c r="W37" i="39"/>
  <c r="AU25" i="39"/>
  <c r="X31" i="39"/>
  <c r="V26" i="39"/>
  <c r="AU29" i="39"/>
  <c r="AV28" i="39"/>
  <c r="C28" i="39"/>
  <c r="AP35" i="39"/>
  <c r="AW29" i="39"/>
  <c r="AU30" i="39"/>
  <c r="M31" i="39"/>
  <c r="AD27" i="39"/>
  <c r="P29" i="39"/>
  <c r="N37" i="39"/>
  <c r="X24" i="39"/>
  <c r="P30" i="39"/>
  <c r="M35" i="39"/>
  <c r="K24" i="39"/>
  <c r="P31" i="39"/>
  <c r="L35" i="39"/>
  <c r="H24" i="39"/>
  <c r="AR33" i="39"/>
  <c r="M32" i="39"/>
  <c r="G23" i="39"/>
  <c r="Q27" i="39"/>
  <c r="F34" i="39"/>
  <c r="S30" i="39"/>
  <c r="Q28" i="39"/>
  <c r="N27" i="39"/>
  <c r="Y25" i="39"/>
  <c r="AF29" i="39"/>
  <c r="AW25" i="39"/>
  <c r="K30" i="39"/>
  <c r="AI27" i="39"/>
  <c r="AV33" i="39"/>
  <c r="I32" i="39"/>
  <c r="AQ29" i="39"/>
  <c r="K36" i="39"/>
  <c r="AI33" i="39"/>
  <c r="R25" i="39"/>
  <c r="Q33" i="39"/>
  <c r="AH36" i="39"/>
  <c r="AG36" i="39"/>
  <c r="AC26" i="39"/>
  <c r="G30" i="39"/>
  <c r="I29" i="39"/>
  <c r="Z36" i="39"/>
  <c r="U35" i="39"/>
  <c r="B32" i="39"/>
  <c r="U32" i="39"/>
  <c r="AL28" i="39"/>
  <c r="E29" i="39"/>
  <c r="X27" i="39"/>
  <c r="Y31" i="39"/>
  <c r="C31" i="39"/>
  <c r="K33" i="39"/>
  <c r="X26" i="39"/>
  <c r="AK32" i="39"/>
  <c r="AB31" i="39"/>
  <c r="L29" i="39"/>
  <c r="N31" i="39"/>
  <c r="E34" i="39"/>
  <c r="X36" i="39"/>
  <c r="V23" i="39"/>
  <c r="AO32" i="39"/>
  <c r="AM23" i="39"/>
  <c r="AG24" i="39"/>
  <c r="V35" i="39"/>
  <c r="AE36" i="39"/>
  <c r="AC30" i="39"/>
  <c r="AQ31" i="39"/>
  <c r="AL35" i="39"/>
  <c r="AP34" i="39"/>
  <c r="U24" i="39"/>
  <c r="K28" i="39"/>
  <c r="J29" i="39"/>
  <c r="AM36" i="39"/>
  <c r="X23" i="39"/>
  <c r="AR35" i="39"/>
  <c r="Y23" i="39"/>
  <c r="Z32" i="39"/>
  <c r="T25" i="39"/>
  <c r="T29" i="39"/>
  <c r="I33" i="39"/>
  <c r="W35" i="39"/>
  <c r="D31" i="39"/>
  <c r="R32" i="39"/>
  <c r="S34" i="39"/>
  <c r="L33" i="39"/>
  <c r="G28" i="39"/>
  <c r="E26" i="39"/>
  <c r="G31" i="39"/>
  <c r="AM30" i="39"/>
  <c r="L24" i="39"/>
  <c r="O35" i="39"/>
  <c r="L30" i="39"/>
  <c r="AJ35" i="39"/>
  <c r="AF35" i="39"/>
  <c r="AB27" i="39"/>
  <c r="F36" i="39"/>
  <c r="E27" i="39"/>
  <c r="W32" i="39"/>
  <c r="P33" i="39"/>
  <c r="W25" i="39"/>
  <c r="G34" i="39"/>
  <c r="AN30" i="39"/>
  <c r="AE24" i="39"/>
  <c r="U28" i="39"/>
  <c r="Z31" i="39"/>
  <c r="AU23" i="39"/>
  <c r="AV36" i="39"/>
  <c r="AI24" i="39"/>
  <c r="AJ32" i="39"/>
  <c r="AG30" i="39"/>
  <c r="AE34" i="39"/>
  <c r="N24" i="39"/>
  <c r="AB35" i="39"/>
  <c r="AL34" i="39"/>
  <c r="AF25" i="39"/>
  <c r="D33" i="39"/>
  <c r="E37" i="39"/>
  <c r="L26" i="39"/>
  <c r="R34" i="39"/>
  <c r="T33" i="39"/>
  <c r="G24" i="39"/>
  <c r="M34" i="39"/>
  <c r="H25" i="39"/>
  <c r="H29" i="39"/>
  <c r="L37" i="39"/>
  <c r="W27" i="39"/>
  <c r="O30" i="39"/>
  <c r="AH23" i="39"/>
  <c r="L28" i="39"/>
  <c r="J33" i="39"/>
  <c r="AS36" i="39"/>
  <c r="G26" i="39"/>
  <c r="AA26" i="39"/>
  <c r="I31" i="39"/>
  <c r="U33" i="39"/>
  <c r="AJ27" i="39"/>
  <c r="AP36" i="39"/>
  <c r="AJ26" i="39"/>
  <c r="AV35" i="39"/>
  <c r="AR31" i="39"/>
  <c r="L34" i="39"/>
  <c r="AP37" i="39"/>
  <c r="AB33" i="39"/>
  <c r="AT36" i="39"/>
  <c r="AS26" i="39"/>
  <c r="W33" i="39"/>
  <c r="U31" i="39"/>
  <c r="K29" i="39"/>
  <c r="AC36" i="39"/>
  <c r="Z25" i="39"/>
  <c r="AC28" i="39"/>
  <c r="Q23" i="39"/>
  <c r="O25" i="39"/>
  <c r="E28" i="39"/>
  <c r="E30" i="39"/>
  <c r="V33" i="39"/>
  <c r="S32" i="39"/>
  <c r="U34" i="39"/>
  <c r="D35" i="39"/>
  <c r="K34" i="39"/>
  <c r="H30" i="39"/>
  <c r="AR34" i="39"/>
  <c r="S36" i="39"/>
  <c r="Y27" i="39"/>
  <c r="R33" i="39"/>
  <c r="R29" i="39"/>
  <c r="AC35" i="39"/>
  <c r="T23" i="39"/>
  <c r="AA36" i="39"/>
  <c r="N23" i="39"/>
  <c r="Q35" i="39"/>
  <c r="O29" i="39"/>
  <c r="Y37" i="39"/>
  <c r="AU34" i="39"/>
  <c r="AS29" i="39"/>
  <c r="N32" i="39"/>
  <c r="X35" i="39"/>
  <c r="AA35" i="39"/>
  <c r="AQ35" i="39"/>
  <c r="AD37" i="39"/>
  <c r="S35" i="39"/>
  <c r="Y34" i="39"/>
  <c r="AL23" i="39"/>
  <c r="AK33" i="39"/>
  <c r="AM32" i="39"/>
  <c r="R35" i="39"/>
  <c r="N30" i="39"/>
  <c r="P23" i="39"/>
  <c r="J37" i="39"/>
  <c r="C27" i="39"/>
  <c r="V27" i="39"/>
  <c r="S31" i="39"/>
  <c r="O26" i="39"/>
  <c r="O28" i="39"/>
  <c r="AA30" i="39"/>
  <c r="M24" i="39"/>
  <c r="J24" i="39"/>
  <c r="T31" i="39"/>
  <c r="AO25" i="39"/>
  <c r="AO26" i="39"/>
  <c r="Y30" i="39"/>
  <c r="D28" i="39"/>
  <c r="AI31" i="39"/>
  <c r="AD34" i="39"/>
  <c r="AD31" i="39"/>
  <c r="V34" i="39"/>
  <c r="AE26" i="39"/>
  <c r="AJ28" i="39"/>
  <c r="AP25" i="39"/>
  <c r="AK27" i="39"/>
  <c r="T30" i="39"/>
  <c r="AE30" i="39"/>
  <c r="AK37" i="39"/>
  <c r="AT28" i="39"/>
  <c r="AI23" i="39"/>
  <c r="Z35" i="39"/>
  <c r="T36" i="39"/>
  <c r="D23" i="39"/>
  <c r="J32" i="39"/>
  <c r="W34" i="39"/>
  <c r="AO34" i="39"/>
  <c r="AT32" i="39"/>
  <c r="AU31" i="39"/>
  <c r="AM31" i="39"/>
  <c r="AG35" i="39"/>
  <c r="U37" i="39"/>
  <c r="AT37" i="39"/>
  <c r="Z33" i="39"/>
  <c r="Y33" i="39"/>
  <c r="AH30" i="39"/>
  <c r="AV27" i="39"/>
  <c r="O32" i="39"/>
  <c r="AK34" i="39"/>
  <c r="B36" i="39"/>
  <c r="C26" i="39"/>
  <c r="E31" i="39"/>
  <c r="O23" i="39"/>
  <c r="E24" i="39"/>
  <c r="AQ32" i="39"/>
  <c r="AE25" i="39"/>
  <c r="Y35" i="39"/>
  <c r="AJ30" i="39"/>
  <c r="AB36" i="39"/>
  <c r="AH31" i="39"/>
  <c r="P26" i="39"/>
  <c r="O24" i="39"/>
  <c r="W23" i="39"/>
  <c r="AK24" i="39"/>
  <c r="AK29" i="39"/>
  <c r="AL33" i="39"/>
  <c r="AQ33" i="39"/>
  <c r="AL37" i="39"/>
  <c r="AM26" i="39"/>
  <c r="AD24" i="39"/>
  <c r="T34" i="39"/>
  <c r="P36" i="39"/>
  <c r="AD33" i="39"/>
  <c r="AK28" i="39"/>
  <c r="H34" i="39"/>
  <c r="Z28" i="39"/>
  <c r="M23" i="39"/>
  <c r="AU37" i="39"/>
  <c r="AO28" i="39"/>
  <c r="AM29" i="39"/>
  <c r="AC24" i="39"/>
  <c r="AG28" i="39"/>
  <c r="AS23" i="39"/>
  <c r="R31" i="39"/>
  <c r="AB29" i="39"/>
  <c r="AC29" i="39"/>
  <c r="AQ27" i="39"/>
  <c r="AN23" i="39"/>
  <c r="AV30" i="39"/>
  <c r="AN27" i="39"/>
  <c r="M28" i="39"/>
  <c r="R23" i="39"/>
  <c r="I36" i="39"/>
  <c r="O37" i="39"/>
  <c r="D25" i="39"/>
  <c r="B34" i="39"/>
  <c r="AP27" i="39"/>
  <c r="AG34" i="39"/>
  <c r="AD23" i="39"/>
  <c r="AJ37" i="39"/>
  <c r="P35" i="39"/>
  <c r="S29" i="39"/>
  <c r="H28" i="39"/>
  <c r="AQ36" i="39"/>
  <c r="AI29" i="39"/>
  <c r="AS35" i="39"/>
  <c r="AJ33" i="39"/>
  <c r="AE28" i="39"/>
  <c r="Z24" i="39"/>
  <c r="R37" i="39"/>
  <c r="K23" i="39"/>
  <c r="L31" i="39"/>
  <c r="L32" i="39"/>
  <c r="AI36" i="39"/>
  <c r="AH28" i="39"/>
  <c r="Z30" i="39"/>
  <c r="AF37" i="39"/>
  <c r="T37" i="39"/>
  <c r="R26" i="39"/>
  <c r="D24" i="39"/>
  <c r="AU26" i="39"/>
  <c r="AG26" i="39"/>
  <c r="D30" i="39"/>
  <c r="K32" i="39"/>
  <c r="AL32" i="39"/>
  <c r="P37" i="39"/>
  <c r="AA33" i="39"/>
  <c r="AK23" i="39"/>
  <c r="P28" i="39"/>
  <c r="AB28" i="39"/>
  <c r="V32" i="39"/>
  <c r="AP32" i="39"/>
  <c r="Q31" i="39"/>
  <c r="Z26" i="39"/>
  <c r="Y29" i="39"/>
  <c r="AJ23" i="39"/>
  <c r="AJ25" i="39"/>
  <c r="AH26" i="39"/>
  <c r="AO33" i="39"/>
  <c r="X33" i="39"/>
  <c r="AE23" i="39"/>
  <c r="AF34" i="39"/>
  <c r="AD29" i="39"/>
  <c r="M30" i="39"/>
  <c r="L27" i="39"/>
  <c r="AF31" i="39"/>
  <c r="C32" i="39"/>
  <c r="AL29" i="39"/>
  <c r="AN35" i="39"/>
  <c r="AN34" i="39"/>
  <c r="O33" i="39"/>
  <c r="AS30" i="39"/>
  <c r="AR26" i="39"/>
  <c r="AC37" i="39"/>
  <c r="R24" i="39"/>
  <c r="AL25" i="39"/>
  <c r="AO23" i="39"/>
  <c r="AN25" i="39"/>
  <c r="AM25" i="39"/>
  <c r="N33" i="39"/>
  <c r="C37" i="39"/>
  <c r="AT24" i="39"/>
  <c r="B33" i="39"/>
  <c r="AB37" i="39"/>
  <c r="E32" i="39"/>
  <c r="I35" i="39"/>
  <c r="Z23" i="39"/>
  <c r="AC27" i="39"/>
  <c r="C24" i="39"/>
  <c r="AC34" i="39"/>
  <c r="AO31" i="39"/>
  <c r="AQ23" i="39"/>
  <c r="B28" i="39"/>
  <c r="F25" i="39"/>
  <c r="AA28" i="39"/>
  <c r="AH24" i="39"/>
  <c r="AM27" i="39"/>
  <c r="AW30" i="39"/>
  <c r="AP30" i="39"/>
  <c r="S33" i="39"/>
  <c r="Z29" i="39"/>
  <c r="Y32" i="39"/>
  <c r="W24" i="39"/>
  <c r="S27" i="39"/>
  <c r="AF30" i="39"/>
  <c r="X37" i="39"/>
  <c r="AQ34" i="39"/>
  <c r="AH35" i="39"/>
  <c r="M26" i="39"/>
  <c r="AN28" i="39"/>
  <c r="V31" i="39"/>
  <c r="AI32" i="39"/>
  <c r="AA34" i="39"/>
  <c r="F32" i="39"/>
  <c r="Q36" i="39"/>
  <c r="AL24" i="39"/>
  <c r="G33" i="39"/>
  <c r="N36" i="39"/>
  <c r="AK35" i="39"/>
  <c r="N35" i="39"/>
  <c r="AJ34" i="39"/>
  <c r="AL26" i="39"/>
  <c r="X34" i="39"/>
  <c r="AE27" i="39"/>
  <c r="AN31" i="39"/>
  <c r="AA31" i="39"/>
  <c r="AB24" i="39"/>
  <c r="AG37" i="39"/>
  <c r="W28" i="39"/>
  <c r="AD30" i="39"/>
  <c r="AI25" i="39"/>
  <c r="AF28" i="39"/>
  <c r="AT35" i="39"/>
  <c r="AD28" i="39"/>
  <c r="AG31" i="39"/>
  <c r="AO37" i="39"/>
  <c r="AV31" i="39"/>
  <c r="J25" i="39"/>
  <c r="AQ30" i="39"/>
  <c r="P27" i="39"/>
  <c r="AV25" i="39"/>
  <c r="AH29" i="39"/>
  <c r="AF36" i="39"/>
  <c r="M33" i="39"/>
  <c r="AS32" i="39"/>
  <c r="AR29" i="39"/>
  <c r="AS37" i="39"/>
  <c r="AO35" i="39"/>
  <c r="AD26" i="39"/>
  <c r="F23" i="39"/>
  <c r="K35" i="39"/>
  <c r="AA23" i="39"/>
  <c r="H26" i="39"/>
  <c r="AE29" i="39"/>
  <c r="AM28" i="39"/>
  <c r="AG33" i="39"/>
  <c r="AS25" i="39"/>
  <c r="C25" i="39"/>
  <c r="AO29" i="39"/>
  <c r="AF24" i="39"/>
  <c r="O34" i="39"/>
  <c r="Q24" i="39"/>
  <c r="AH25" i="39"/>
  <c r="AJ24" i="39"/>
  <c r="E36" i="39"/>
  <c r="AF33" i="39"/>
  <c r="V25" i="39"/>
  <c r="U30" i="39"/>
  <c r="AU36" i="39"/>
  <c r="AF32" i="39"/>
  <c r="AS24" i="39"/>
  <c r="R28" i="39"/>
  <c r="AQ24" i="39"/>
  <c r="Q26" i="39"/>
  <c r="U23" i="39"/>
  <c r="AO24" i="39"/>
  <c r="AP24" i="39"/>
  <c r="AJ36" i="39"/>
  <c r="X29" i="39"/>
  <c r="F30" i="39"/>
  <c r="H33" i="39"/>
  <c r="J31" i="39"/>
  <c r="Q29" i="39"/>
  <c r="AS34" i="39"/>
  <c r="AS33" i="39"/>
  <c r="AU35" i="39"/>
  <c r="D29" i="39"/>
  <c r="N29" i="39"/>
  <c r="AL36" i="39"/>
  <c r="S28" i="39"/>
  <c r="AH32" i="39"/>
  <c r="AJ31" i="39"/>
  <c r="T24" i="39"/>
  <c r="I30" i="39"/>
  <c r="AC31" i="39"/>
  <c r="AS27" i="39"/>
  <c r="AK31" i="39"/>
  <c r="O36" i="39"/>
  <c r="AI35" i="39"/>
  <c r="AF26" i="39"/>
  <c r="S26" i="39"/>
  <c r="AU32" i="39"/>
  <c r="AI34" i="39"/>
  <c r="AW33" i="39"/>
  <c r="AT25" i="39"/>
  <c r="T35" i="39"/>
  <c r="C33" i="39"/>
  <c r="AT26" i="39"/>
  <c r="AQ26" i="39"/>
  <c r="N25" i="39"/>
  <c r="J27" i="39"/>
  <c r="Z27" i="39"/>
  <c r="AC23" i="39"/>
  <c r="B29" i="39"/>
  <c r="AO30" i="39"/>
  <c r="Q37" i="39"/>
  <c r="AW37" i="39"/>
  <c r="B27" i="39"/>
  <c r="G37" i="39"/>
  <c r="D34" i="39"/>
  <c r="AU27" i="39"/>
  <c r="AS31" i="39"/>
  <c r="C29" i="39"/>
  <c r="K31" i="39"/>
  <c r="E33" i="39"/>
  <c r="AL30" i="39"/>
  <c r="J28" i="39"/>
  <c r="AP26" i="39"/>
  <c r="AM37" i="39"/>
  <c r="AM33" i="39"/>
  <c r="AW34" i="39"/>
  <c r="U26" i="39"/>
  <c r="AK26" i="39"/>
  <c r="AV23" i="39"/>
  <c r="AN29" i="39"/>
  <c r="AE35" i="39"/>
  <c r="AA29" i="39"/>
  <c r="F37" i="39"/>
  <c r="W29" i="39"/>
  <c r="AN33" i="39"/>
  <c r="U25" i="39"/>
  <c r="G36" i="39"/>
  <c r="AT29" i="39"/>
  <c r="AI26" i="39"/>
  <c r="AO36" i="39"/>
  <c r="H37" i="39"/>
  <c r="L23" i="39"/>
  <c r="AE33" i="39"/>
  <c r="AI28" i="39"/>
  <c r="B35" i="39"/>
  <c r="AC33" i="39"/>
  <c r="AP29" i="39"/>
  <c r="AT34" i="39"/>
  <c r="F35" i="39"/>
  <c r="B37" i="39"/>
  <c r="X25" i="39"/>
  <c r="I34" i="39"/>
  <c r="AT30" i="39"/>
  <c r="AO27" i="39"/>
  <c r="X28" i="39"/>
  <c r="AL27" i="39"/>
  <c r="AV24" i="39"/>
  <c r="AW28" i="39"/>
  <c r="C30" i="39"/>
  <c r="W26" i="39"/>
  <c r="AK30" i="39"/>
  <c r="AA32" i="39"/>
  <c r="AE37" i="39"/>
  <c r="H32" i="39"/>
  <c r="AQ25" i="39"/>
  <c r="D26" i="39"/>
  <c r="AU24" i="39"/>
  <c r="AR28" i="39"/>
  <c r="AC25" i="39"/>
  <c r="B24" i="39"/>
  <c r="AI37" i="39"/>
  <c r="H27" i="39"/>
  <c r="R30" i="39"/>
  <c r="AM24" i="39"/>
  <c r="AB32" i="39"/>
  <c r="N34" i="39"/>
  <c r="V36" i="39"/>
  <c r="L25" i="39"/>
  <c r="Y36" i="39"/>
  <c r="F27" i="39"/>
  <c r="G27" i="39"/>
  <c r="J36" i="39"/>
  <c r="T26" i="39"/>
  <c r="AG32" i="39"/>
  <c r="AR37" i="39"/>
  <c r="T32" i="39"/>
  <c r="Z37" i="39"/>
  <c r="H36" i="39"/>
  <c r="AI30" i="39"/>
  <c r="AR36" i="39"/>
  <c r="F33" i="39"/>
  <c r="AW35" i="39"/>
  <c r="AN24" i="39"/>
  <c r="AU28" i="39"/>
  <c r="AB30" i="39"/>
  <c r="B23" i="39"/>
  <c r="AD35" i="39"/>
  <c r="U27" i="39"/>
  <c r="AG27" i="39"/>
  <c r="AL31" i="39"/>
  <c r="AV29" i="39"/>
  <c r="K37" i="39"/>
  <c r="U29" i="39"/>
  <c r="AR32" i="39"/>
  <c r="F28" i="39"/>
  <c r="P24" i="39"/>
  <c r="M36" i="39"/>
  <c r="I26" i="39"/>
  <c r="T27" i="39"/>
  <c r="AD36" i="39"/>
  <c r="AG23" i="39"/>
  <c r="W31" i="39"/>
  <c r="Z34" i="39"/>
  <c r="AA37" i="39"/>
  <c r="AG29" i="39"/>
  <c r="AS28" i="39"/>
  <c r="AB23" i="39"/>
  <c r="D27" i="39"/>
  <c r="E25" i="39"/>
  <c r="H35" i="39"/>
  <c r="S24" i="39"/>
  <c r="AC32" i="39"/>
  <c r="AR24" i="39"/>
  <c r="B25" i="39"/>
  <c r="AQ28" i="39"/>
  <c r="AD32" i="39"/>
  <c r="AK25" i="39"/>
  <c r="P32" i="39"/>
  <c r="O31" i="39"/>
  <c r="W30" i="39"/>
  <c r="AA27" i="39"/>
  <c r="AV32" i="39"/>
  <c r="D36" i="39"/>
  <c r="R27" i="39"/>
  <c r="K25" i="39"/>
  <c r="G25" i="39"/>
  <c r="O27" i="39"/>
  <c r="AV34" i="39"/>
  <c r="AR30" i="39"/>
  <c r="AV37" i="39"/>
  <c r="AK36" i="39"/>
  <c r="AN32" i="39"/>
  <c r="AT27" i="39"/>
  <c r="I28" i="39"/>
  <c r="AR25" i="39"/>
  <c r="AN36" i="39"/>
  <c r="AJ29" i="39"/>
  <c r="AW24" i="39"/>
  <c r="J30" i="39"/>
  <c r="AD25" i="39"/>
  <c r="I24" i="39"/>
  <c r="AH37" i="39"/>
  <c r="H31" i="39"/>
  <c r="V24" i="39"/>
  <c r="Q32" i="39"/>
  <c r="F26" i="39"/>
  <c r="F31" i="39"/>
  <c r="V30" i="39"/>
  <c r="H23" i="39"/>
  <c r="B30" i="39"/>
  <c r="AH34" i="39"/>
  <c r="AF27" i="39"/>
  <c r="M29" i="39"/>
  <c r="U36" i="39"/>
  <c r="AW26" i="39"/>
  <c r="S25" i="39"/>
  <c r="AP23" i="39"/>
  <c r="G29" i="39"/>
  <c r="W36" i="39"/>
  <c r="AP33" i="39"/>
  <c r="AV26" i="39"/>
  <c r="AE32" i="39"/>
  <c r="AU33" i="39"/>
  <c r="Y26" i="39"/>
  <c r="R36" i="39"/>
  <c r="F24" i="39"/>
  <c r="I27" i="39"/>
  <c r="G35" i="39"/>
  <c r="D32" i="39"/>
  <c r="G32" i="39"/>
  <c r="P34" i="39"/>
  <c r="AP28" i="39"/>
  <c r="AB25" i="39"/>
  <c r="S37" i="39"/>
  <c r="Y24" i="39"/>
  <c r="B26" i="39"/>
  <c r="AN37" i="39"/>
  <c r="AW32" i="39"/>
  <c r="J23" i="39"/>
  <c r="AA24" i="39"/>
  <c r="M37" i="39"/>
  <c r="AQ37" i="39"/>
  <c r="C23" i="39"/>
  <c r="T28" i="39"/>
  <c r="K27" i="39"/>
  <c r="Q30" i="39"/>
  <c r="AG25" i="39"/>
  <c r="B31" i="39"/>
  <c r="V37" i="39"/>
  <c r="AP31" i="39"/>
  <c r="AH27" i="39"/>
  <c r="AE31" i="39"/>
  <c r="D37" i="39"/>
  <c r="AH33" i="39"/>
  <c r="J26" i="39"/>
  <c r="AT31" i="39"/>
  <c r="AT33" i="39"/>
  <c r="P25" i="39"/>
  <c r="E23" i="39"/>
  <c r="J35" i="39"/>
  <c r="V29" i="39"/>
  <c r="M27" i="39"/>
  <c r="AW31" i="39"/>
  <c r="AW36" i="39"/>
  <c r="AW23" i="39"/>
  <c r="AW27" i="39"/>
  <c r="AR30" i="35"/>
  <c r="AS37" i="35"/>
  <c r="AW36" i="35"/>
  <c r="F27" i="35"/>
  <c r="B37" i="35"/>
  <c r="AW31" i="35"/>
  <c r="E29" i="35"/>
  <c r="B31" i="35"/>
  <c r="B32" i="35"/>
  <c r="D26" i="35"/>
  <c r="B36" i="35"/>
  <c r="AW23" i="35"/>
  <c r="E33" i="35"/>
  <c r="B35" i="35"/>
  <c r="B27" i="35"/>
  <c r="V28" i="35"/>
  <c r="AL26" i="35"/>
  <c r="AP24" i="35"/>
  <c r="W35" i="35"/>
  <c r="AT26" i="35"/>
  <c r="AU29" i="35"/>
  <c r="C35" i="35"/>
  <c r="AO23" i="35"/>
  <c r="N30" i="35"/>
  <c r="P27" i="35"/>
  <c r="AJ26" i="35"/>
  <c r="AE23" i="35"/>
  <c r="G37" i="35"/>
  <c r="AT34" i="35"/>
  <c r="AB28" i="35"/>
  <c r="AK25" i="35"/>
  <c r="K24" i="35"/>
  <c r="AF27" i="35"/>
  <c r="AE32" i="35"/>
  <c r="D37" i="35"/>
  <c r="K27" i="35"/>
  <c r="AW25" i="35"/>
  <c r="AG25" i="35"/>
  <c r="L24" i="35"/>
  <c r="AM34" i="35"/>
  <c r="AL33" i="35"/>
  <c r="O34" i="35"/>
  <c r="Q23" i="35"/>
  <c r="AK34" i="35"/>
  <c r="AG23" i="35"/>
  <c r="J27" i="35"/>
  <c r="I26" i="35"/>
  <c r="AI23" i="35"/>
  <c r="S34" i="35"/>
  <c r="AB32" i="35"/>
  <c r="K31" i="35"/>
  <c r="R26" i="35"/>
  <c r="V27" i="35"/>
  <c r="AH30" i="35"/>
  <c r="AF33" i="35"/>
  <c r="AR28" i="35"/>
  <c r="C29" i="35"/>
  <c r="U27" i="35"/>
  <c r="N32" i="35"/>
  <c r="H31" i="35"/>
  <c r="AK37" i="35"/>
  <c r="O35" i="35"/>
  <c r="D24" i="35"/>
  <c r="AU37" i="35"/>
  <c r="AU35" i="35"/>
  <c r="AA33" i="35"/>
  <c r="O33" i="35"/>
  <c r="J36" i="35"/>
  <c r="AD32" i="35"/>
  <c r="AS23" i="35"/>
  <c r="E30" i="35"/>
  <c r="O31" i="35"/>
  <c r="AC33" i="35"/>
  <c r="Q33" i="35"/>
  <c r="N24" i="35"/>
  <c r="AH27" i="35"/>
  <c r="AE27" i="35"/>
  <c r="D35" i="35"/>
  <c r="U25" i="35"/>
  <c r="Z25" i="35"/>
  <c r="AK36" i="35"/>
  <c r="AF30" i="35"/>
  <c r="H36" i="35"/>
  <c r="W37" i="35"/>
  <c r="V32" i="35"/>
  <c r="AG27" i="35"/>
  <c r="G23" i="35"/>
  <c r="AP33" i="35"/>
  <c r="J26" i="35"/>
  <c r="AR23" i="35"/>
  <c r="AR32" i="35"/>
  <c r="AD28" i="35"/>
  <c r="Y27" i="35"/>
  <c r="T32" i="35"/>
  <c r="T30" i="35"/>
  <c r="AT24" i="35"/>
  <c r="V25" i="35"/>
  <c r="W31" i="35"/>
  <c r="L30" i="35"/>
  <c r="AE35" i="35"/>
  <c r="M32" i="35"/>
  <c r="AE26" i="35"/>
  <c r="AC28" i="35"/>
  <c r="W34" i="35"/>
  <c r="W29" i="35"/>
  <c r="AV32" i="35"/>
  <c r="I32" i="35"/>
  <c r="C25" i="35"/>
  <c r="Y37" i="35"/>
  <c r="AS29" i="35"/>
  <c r="AM31" i="35"/>
  <c r="L23" i="35"/>
  <c r="AW28" i="35"/>
  <c r="M36" i="35"/>
  <c r="AJ28" i="35"/>
  <c r="J29" i="35"/>
  <c r="R23" i="35"/>
  <c r="AJ33" i="35"/>
  <c r="I30" i="35"/>
  <c r="AF36" i="35"/>
  <c r="T23" i="35"/>
  <c r="AD26" i="35"/>
  <c r="AR31" i="35"/>
  <c r="AA28" i="35"/>
  <c r="AB34" i="35"/>
  <c r="I25" i="35"/>
  <c r="AW35" i="35"/>
  <c r="AJ34" i="35"/>
  <c r="M33" i="35"/>
  <c r="L26" i="35"/>
  <c r="O37" i="35"/>
  <c r="AB24" i="35"/>
  <c r="AS25" i="35"/>
  <c r="H29" i="35"/>
  <c r="E32" i="35"/>
  <c r="AO29" i="35"/>
  <c r="AQ32" i="35"/>
  <c r="P28" i="35"/>
  <c r="AP36" i="35"/>
  <c r="AQ34" i="35"/>
  <c r="H32" i="35"/>
  <c r="Z31" i="35"/>
  <c r="R27" i="35"/>
  <c r="AT33" i="35"/>
  <c r="P25" i="35"/>
  <c r="AQ31" i="35"/>
  <c r="AO35" i="35"/>
  <c r="H25" i="35"/>
  <c r="Y24" i="35"/>
  <c r="C27" i="35"/>
  <c r="AI30" i="35"/>
  <c r="F25" i="35"/>
  <c r="AD35" i="35"/>
  <c r="AU30" i="35"/>
  <c r="N29" i="35"/>
  <c r="AA32" i="35"/>
  <c r="AQ25" i="35"/>
  <c r="O36" i="35"/>
  <c r="AJ29" i="35"/>
  <c r="Z34" i="35"/>
  <c r="AR24" i="35"/>
  <c r="AJ27" i="35"/>
  <c r="AM24" i="35"/>
  <c r="AM35" i="35"/>
  <c r="P36" i="35"/>
  <c r="F36" i="35"/>
  <c r="B26" i="35"/>
  <c r="N27" i="35"/>
  <c r="Y32" i="35"/>
  <c r="AM29" i="35"/>
  <c r="AA31" i="35"/>
  <c r="E31" i="35"/>
  <c r="AC30" i="35"/>
  <c r="Z37" i="35"/>
  <c r="F33" i="35"/>
  <c r="AG29" i="35"/>
  <c r="I37" i="35"/>
  <c r="W23" i="35"/>
  <c r="AL34" i="35"/>
  <c r="J24" i="35"/>
  <c r="AP26" i="35"/>
  <c r="R28" i="35"/>
  <c r="S28" i="35"/>
  <c r="AV31" i="35"/>
  <c r="F23" i="35"/>
  <c r="C31" i="35"/>
  <c r="U26" i="35"/>
  <c r="I35" i="35"/>
  <c r="AE36" i="35"/>
  <c r="AW33" i="35"/>
  <c r="G31" i="35"/>
  <c r="AJ35" i="35"/>
  <c r="G36" i="35"/>
  <c r="F28" i="35"/>
  <c r="AM25" i="35"/>
  <c r="AL27" i="35"/>
  <c r="Y23" i="35"/>
  <c r="AT27" i="35"/>
  <c r="O23" i="35"/>
  <c r="S30" i="35"/>
  <c r="F29" i="35"/>
  <c r="AO26" i="35"/>
  <c r="AP28" i="35"/>
  <c r="Y26" i="35"/>
  <c r="D31" i="35"/>
  <c r="U23" i="35"/>
  <c r="AH28" i="35"/>
  <c r="AB37" i="35"/>
  <c r="E24" i="35"/>
  <c r="AE24" i="35"/>
  <c r="T26" i="35"/>
  <c r="AF28" i="35"/>
  <c r="T37" i="35"/>
  <c r="J32" i="35"/>
  <c r="AD23" i="35"/>
  <c r="AC31" i="35"/>
  <c r="G26" i="35"/>
  <c r="F34" i="35"/>
  <c r="AD25" i="35"/>
  <c r="H28" i="35"/>
  <c r="AO27" i="35"/>
  <c r="I36" i="35"/>
  <c r="B23" i="35"/>
  <c r="AS34" i="35"/>
  <c r="P34" i="35"/>
  <c r="AQ28" i="35"/>
  <c r="AQ33" i="35"/>
  <c r="W27" i="35"/>
  <c r="Q35" i="35"/>
  <c r="AC24" i="35"/>
  <c r="Z26" i="35"/>
  <c r="E37" i="35"/>
  <c r="AK23" i="35"/>
  <c r="AH34" i="35"/>
  <c r="R25" i="35"/>
  <c r="AF31" i="35"/>
  <c r="AP32" i="35"/>
  <c r="M35" i="35"/>
  <c r="H27" i="35"/>
  <c r="T28" i="35"/>
  <c r="AD30" i="35"/>
  <c r="AL37" i="35"/>
  <c r="L34" i="35"/>
  <c r="AU25" i="35"/>
  <c r="AV33" i="35"/>
  <c r="AN35" i="35"/>
  <c r="AJ23" i="35"/>
  <c r="AH35" i="35"/>
  <c r="E35" i="35"/>
  <c r="AK31" i="35"/>
  <c r="AD24" i="35"/>
  <c r="F31" i="35"/>
  <c r="L32" i="35"/>
  <c r="AG33" i="35"/>
  <c r="N37" i="35"/>
  <c r="N33" i="35"/>
  <c r="X26" i="35"/>
  <c r="Q29" i="35"/>
  <c r="T36" i="35"/>
  <c r="U24" i="35"/>
  <c r="S33" i="35"/>
  <c r="D29" i="35"/>
  <c r="E36" i="35"/>
  <c r="AN23" i="35"/>
  <c r="AG31" i="35"/>
  <c r="K30" i="35"/>
  <c r="AI24" i="35"/>
  <c r="AJ30" i="35"/>
  <c r="E23" i="35"/>
  <c r="AA29" i="35"/>
  <c r="AO34" i="35"/>
  <c r="J30" i="35"/>
  <c r="AE33" i="35"/>
  <c r="J33" i="35"/>
  <c r="S26" i="35"/>
  <c r="N35" i="35"/>
  <c r="Z32" i="35"/>
  <c r="X32" i="35"/>
  <c r="AH31" i="35"/>
  <c r="I28" i="35"/>
  <c r="AV26" i="35"/>
  <c r="T31" i="35"/>
  <c r="R35" i="35"/>
  <c r="AA35" i="35"/>
  <c r="U31" i="35"/>
  <c r="K35" i="35"/>
  <c r="V37" i="35"/>
  <c r="Y36" i="35"/>
  <c r="I31" i="35"/>
  <c r="C23" i="35"/>
  <c r="AK32" i="35"/>
  <c r="AJ37" i="35"/>
  <c r="X28" i="35"/>
  <c r="S36" i="35"/>
  <c r="AN34" i="35"/>
  <c r="AK29" i="35"/>
  <c r="M34" i="35"/>
  <c r="X36" i="35"/>
  <c r="C28" i="35"/>
  <c r="AN27" i="35"/>
  <c r="AR25" i="35"/>
  <c r="G29" i="35"/>
  <c r="Q27" i="35"/>
  <c r="AT23" i="35"/>
  <c r="D34" i="35"/>
  <c r="AM30" i="35"/>
  <c r="AW27" i="35"/>
  <c r="P32" i="35"/>
  <c r="X29" i="35"/>
  <c r="T34" i="35"/>
  <c r="AG37" i="35"/>
  <c r="AB30" i="35"/>
  <c r="AK30" i="35"/>
  <c r="D28" i="35"/>
  <c r="Y33" i="35"/>
  <c r="AK26" i="35"/>
  <c r="AD37" i="35"/>
  <c r="D25" i="35"/>
  <c r="M27" i="35"/>
  <c r="Y25" i="35"/>
  <c r="C30" i="35"/>
  <c r="AM33" i="35"/>
  <c r="AJ25" i="35"/>
  <c r="AK24" i="35"/>
  <c r="B28" i="35"/>
  <c r="AL30" i="35"/>
  <c r="K28" i="35"/>
  <c r="AL23" i="35"/>
  <c r="E25" i="35"/>
  <c r="L36" i="35"/>
  <c r="Q37" i="35"/>
  <c r="AQ24" i="35"/>
  <c r="AT32" i="35"/>
  <c r="AQ27" i="35"/>
  <c r="AP30" i="35"/>
  <c r="T24" i="35"/>
  <c r="AO30" i="35"/>
  <c r="AE31" i="35"/>
  <c r="AB26" i="35"/>
  <c r="W32" i="35"/>
  <c r="G27" i="35"/>
  <c r="AT30" i="35"/>
  <c r="X33" i="35"/>
  <c r="G28" i="35"/>
  <c r="AG32" i="35"/>
  <c r="Y30" i="35"/>
  <c r="Z24" i="35"/>
  <c r="E27" i="35"/>
  <c r="C32" i="35"/>
  <c r="L35" i="35"/>
  <c r="AC34" i="35"/>
  <c r="AO24" i="35"/>
  <c r="AU31" i="35"/>
  <c r="AV24" i="35"/>
  <c r="AT37" i="35"/>
  <c r="AF32" i="35"/>
  <c r="AC29" i="35"/>
  <c r="AE25" i="35"/>
  <c r="AT36" i="35"/>
  <c r="AM26" i="35"/>
  <c r="G34" i="35"/>
  <c r="O25" i="35"/>
  <c r="H24" i="35"/>
  <c r="V34" i="35"/>
  <c r="I24" i="35"/>
  <c r="H33" i="35"/>
  <c r="H23" i="35"/>
  <c r="Q30" i="35"/>
  <c r="AH33" i="35"/>
  <c r="L37" i="35"/>
  <c r="K23" i="35"/>
  <c r="M26" i="35"/>
  <c r="AO28" i="35"/>
  <c r="AE30" i="35"/>
  <c r="AO36" i="35"/>
  <c r="R30" i="35"/>
  <c r="Q31" i="35"/>
  <c r="AD31" i="35"/>
  <c r="E34" i="35"/>
  <c r="O29" i="35"/>
  <c r="AG28" i="35"/>
  <c r="Z30" i="35"/>
  <c r="K25" i="35"/>
  <c r="N26" i="35"/>
  <c r="M25" i="35"/>
  <c r="AT29" i="35"/>
  <c r="AR34" i="35"/>
  <c r="AS27" i="35"/>
  <c r="G25" i="35"/>
  <c r="AL28" i="35"/>
  <c r="AU23" i="35"/>
  <c r="X34" i="35"/>
  <c r="P33" i="35"/>
  <c r="AE28" i="35"/>
  <c r="O27" i="35"/>
  <c r="Q26" i="35"/>
  <c r="J28" i="35"/>
  <c r="AI27" i="35"/>
  <c r="AQ26" i="35"/>
  <c r="AO25" i="35"/>
  <c r="S24" i="35"/>
  <c r="U37" i="35"/>
  <c r="Z27" i="35"/>
  <c r="AJ36" i="35"/>
  <c r="AG24" i="35"/>
  <c r="R31" i="35"/>
  <c r="AI37" i="35"/>
  <c r="M37" i="35"/>
  <c r="L27" i="35"/>
  <c r="U28" i="35"/>
  <c r="AL32" i="35"/>
  <c r="V31" i="35"/>
  <c r="AM28" i="35"/>
  <c r="W30" i="35"/>
  <c r="Y35" i="35"/>
  <c r="T25" i="35"/>
  <c r="N23" i="35"/>
  <c r="AA27" i="35"/>
  <c r="AA25" i="35"/>
  <c r="L28" i="35"/>
  <c r="AD27" i="35"/>
  <c r="AH37" i="35"/>
  <c r="AI28" i="35"/>
  <c r="D36" i="35"/>
  <c r="V29" i="35"/>
  <c r="P30" i="35"/>
  <c r="B24" i="35"/>
  <c r="S25" i="35"/>
  <c r="J23" i="35"/>
  <c r="W25" i="35"/>
  <c r="AP31" i="35"/>
  <c r="AR33" i="35"/>
  <c r="AN28" i="35"/>
  <c r="X23" i="35"/>
  <c r="Q36" i="35"/>
  <c r="AH29" i="35"/>
  <c r="AC26" i="35"/>
  <c r="AN33" i="35"/>
  <c r="D30" i="35"/>
  <c r="AN24" i="35"/>
  <c r="AA30" i="35"/>
  <c r="AC35" i="35"/>
  <c r="AM32" i="35"/>
  <c r="AH24" i="35"/>
  <c r="K36" i="35"/>
  <c r="Y28" i="35"/>
  <c r="AP37" i="35"/>
  <c r="AA37" i="35"/>
  <c r="G32" i="35"/>
  <c r="AN29" i="35"/>
  <c r="B29" i="35"/>
  <c r="W28" i="35"/>
  <c r="I33" i="35"/>
  <c r="AF37" i="35"/>
  <c r="I27" i="35"/>
  <c r="H35" i="35"/>
  <c r="Y31" i="35"/>
  <c r="AG36" i="35"/>
  <c r="R24" i="35"/>
  <c r="AO37" i="35"/>
  <c r="AC36" i="35"/>
  <c r="AQ30" i="35"/>
  <c r="B34" i="35"/>
  <c r="M30" i="35"/>
  <c r="AD29" i="35"/>
  <c r="H30" i="35"/>
  <c r="E28" i="35"/>
  <c r="Z36" i="35"/>
  <c r="E26" i="35"/>
  <c r="C24" i="35"/>
  <c r="X30" i="35"/>
  <c r="T33" i="35"/>
  <c r="AM23" i="35"/>
  <c r="AL24" i="35"/>
  <c r="AI34" i="35"/>
  <c r="AU27" i="35"/>
  <c r="AH25" i="35"/>
  <c r="K32" i="35"/>
  <c r="AG34" i="35"/>
  <c r="AL31" i="35"/>
  <c r="S37" i="35"/>
  <c r="J37" i="35"/>
  <c r="AS36" i="35"/>
  <c r="F24" i="35"/>
  <c r="AV34" i="35"/>
  <c r="Z33" i="35"/>
  <c r="AL35" i="35"/>
  <c r="AI32" i="35"/>
  <c r="K29" i="35"/>
  <c r="AD34" i="35"/>
  <c r="AO33" i="35"/>
  <c r="AW32" i="35"/>
  <c r="X24" i="35"/>
  <c r="J31" i="35"/>
  <c r="V33" i="35"/>
  <c r="AC32" i="35"/>
  <c r="AB25" i="35"/>
  <c r="AH36" i="35"/>
  <c r="Z23" i="35"/>
  <c r="P24" i="35"/>
  <c r="AK35" i="35"/>
  <c r="AJ32" i="35"/>
  <c r="D27" i="35"/>
  <c r="S29" i="35"/>
  <c r="AE29" i="35"/>
  <c r="AI33" i="35"/>
  <c r="Y34" i="35"/>
  <c r="AS26" i="35"/>
  <c r="V23" i="35"/>
  <c r="AI29" i="35"/>
  <c r="M31" i="35"/>
  <c r="AA36" i="35"/>
  <c r="AP35" i="35"/>
  <c r="AQ36" i="35"/>
  <c r="F35" i="35"/>
  <c r="P37" i="35"/>
  <c r="W33" i="35"/>
  <c r="AR27" i="35"/>
  <c r="AF34" i="35"/>
  <c r="F32" i="35"/>
  <c r="AB29" i="35"/>
  <c r="AA23" i="35"/>
  <c r="AI25" i="35"/>
  <c r="AQ35" i="35"/>
  <c r="S27" i="35"/>
  <c r="AK27" i="35"/>
  <c r="AR36" i="35"/>
  <c r="O30" i="35"/>
  <c r="AC37" i="35"/>
  <c r="AC25" i="35"/>
  <c r="X31" i="35"/>
  <c r="Q28" i="35"/>
  <c r="P31" i="35"/>
  <c r="Z28" i="35"/>
  <c r="AG26" i="35"/>
  <c r="AP25" i="35"/>
  <c r="AQ29" i="35"/>
  <c r="AG30" i="35"/>
  <c r="AR29" i="35"/>
  <c r="H37" i="35"/>
  <c r="AD36" i="35"/>
  <c r="X35" i="35"/>
  <c r="O24" i="35"/>
  <c r="AV29" i="35"/>
  <c r="N28" i="35"/>
  <c r="AL36" i="35"/>
  <c r="X27" i="35"/>
  <c r="AF23" i="35"/>
  <c r="G35" i="35"/>
  <c r="U34" i="35"/>
  <c r="AP23" i="35"/>
  <c r="AT31" i="35"/>
  <c r="AW30" i="35"/>
  <c r="T35" i="35"/>
  <c r="X25" i="35"/>
  <c r="AB35" i="35"/>
  <c r="K37" i="35"/>
  <c r="Q24" i="35"/>
  <c r="AI31" i="35"/>
  <c r="AF24" i="35"/>
  <c r="AH26" i="35"/>
  <c r="I34" i="35"/>
  <c r="P26" i="35"/>
  <c r="AN36" i="35"/>
  <c r="AT25" i="35"/>
  <c r="AV37" i="35"/>
  <c r="L33" i="35"/>
  <c r="AV23" i="35"/>
  <c r="AF26" i="35"/>
  <c r="AB31" i="35"/>
  <c r="AM27" i="35"/>
  <c r="AF25" i="35"/>
  <c r="AR35" i="35"/>
  <c r="I29" i="35"/>
  <c r="AA24" i="35"/>
  <c r="V36" i="35"/>
  <c r="Z35" i="35"/>
  <c r="AF29" i="35"/>
  <c r="AI36" i="35"/>
  <c r="U32" i="35"/>
  <c r="AU28" i="35"/>
  <c r="AB33" i="35"/>
  <c r="AE37" i="35"/>
  <c r="AS32" i="35"/>
  <c r="K34" i="35"/>
  <c r="W36" i="35"/>
  <c r="AN37" i="35"/>
  <c r="AP29" i="35"/>
  <c r="P23" i="35"/>
  <c r="R32" i="35"/>
  <c r="AA26" i="35"/>
  <c r="AH32" i="35"/>
  <c r="U36" i="35"/>
  <c r="T29" i="35"/>
  <c r="X37" i="35"/>
  <c r="O28" i="35"/>
  <c r="S23" i="35"/>
  <c r="AL29" i="35"/>
  <c r="J25" i="35"/>
  <c r="C26" i="35"/>
  <c r="S31" i="35"/>
  <c r="D23" i="35"/>
  <c r="K33" i="35"/>
  <c r="M23" i="35"/>
  <c r="K26" i="35"/>
  <c r="I23" i="35"/>
  <c r="Q32" i="35"/>
  <c r="R34" i="35"/>
  <c r="D32" i="35"/>
  <c r="AK33" i="35"/>
  <c r="AF35" i="35"/>
  <c r="U33" i="35"/>
  <c r="AE34" i="35"/>
  <c r="P35" i="35"/>
  <c r="R33" i="35"/>
  <c r="AI35" i="35"/>
  <c r="R29" i="35"/>
  <c r="AS33" i="35"/>
  <c r="F30" i="35"/>
  <c r="AM37" i="35"/>
  <c r="AN25" i="35"/>
  <c r="L25" i="35"/>
  <c r="AB36" i="35"/>
  <c r="G30" i="35"/>
  <c r="J34" i="35"/>
  <c r="G24" i="35"/>
  <c r="M29" i="35"/>
  <c r="W26" i="35"/>
  <c r="N36" i="35"/>
  <c r="AW24" i="35"/>
  <c r="U30" i="35"/>
  <c r="S35" i="35"/>
  <c r="AU24" i="35"/>
  <c r="AN32" i="35"/>
  <c r="AU33" i="35"/>
  <c r="R37" i="35"/>
  <c r="AU26" i="35"/>
  <c r="G33" i="35"/>
  <c r="AM36" i="35"/>
  <c r="B33" i="35"/>
  <c r="AN26" i="35"/>
  <c r="AW26" i="35"/>
  <c r="C36" i="35"/>
  <c r="AA34" i="35"/>
  <c r="S32" i="35"/>
  <c r="V26" i="35"/>
  <c r="AQ23" i="35"/>
  <c r="Q34" i="35"/>
  <c r="AB23" i="35"/>
  <c r="AS30" i="35"/>
  <c r="Q25" i="35"/>
  <c r="N25" i="35"/>
  <c r="O32" i="35"/>
  <c r="AH23" i="35"/>
  <c r="AJ24" i="35"/>
  <c r="AB27" i="35"/>
  <c r="Z29" i="35"/>
  <c r="AU36" i="35"/>
  <c r="AV25" i="35"/>
  <c r="H26" i="35"/>
  <c r="V24" i="35"/>
  <c r="N34" i="35"/>
  <c r="AW37" i="35"/>
  <c r="AN30" i="35"/>
  <c r="V30" i="35"/>
  <c r="R36" i="35"/>
  <c r="AJ31" i="35"/>
  <c r="F26" i="35"/>
  <c r="AD33" i="35"/>
  <c r="AS35" i="35"/>
  <c r="T27" i="35"/>
  <c r="M28" i="35"/>
  <c r="B25" i="35"/>
  <c r="U35" i="35"/>
  <c r="AI26" i="35"/>
  <c r="N31" i="35"/>
  <c r="AW29" i="35"/>
  <c r="H34" i="35"/>
  <c r="V35" i="35"/>
  <c r="D33" i="35"/>
  <c r="P29" i="35"/>
  <c r="U29" i="35"/>
  <c r="AS28" i="35"/>
  <c r="O26" i="35"/>
  <c r="AV30" i="35"/>
  <c r="AU34" i="35"/>
  <c r="AU32" i="35"/>
  <c r="AV28" i="35"/>
  <c r="Y29" i="35"/>
  <c r="L31" i="35"/>
  <c r="B30" i="35"/>
  <c r="AR26" i="35"/>
  <c r="AL25" i="35"/>
  <c r="AT28" i="35"/>
  <c r="C34" i="35"/>
  <c r="AC27" i="35"/>
  <c r="AV35" i="35"/>
  <c r="AG35" i="35"/>
  <c r="AP27" i="35"/>
  <c r="AK28" i="35"/>
  <c r="AP34" i="35"/>
  <c r="AW34" i="35"/>
  <c r="AR37" i="35"/>
  <c r="AV36" i="35"/>
  <c r="W24" i="35"/>
  <c r="AO32" i="35"/>
  <c r="AC23" i="35"/>
  <c r="AO31" i="35"/>
  <c r="AS24" i="35"/>
  <c r="L29" i="35"/>
  <c r="AV27" i="35"/>
  <c r="AS31" i="35"/>
  <c r="F37" i="35"/>
  <c r="C37" i="35"/>
  <c r="AN31" i="35"/>
  <c r="J35" i="35"/>
  <c r="AT35" i="35"/>
  <c r="C33" i="35"/>
  <c r="M24" i="35"/>
  <c r="AQ37" i="35"/>
  <c r="R49" i="35"/>
  <c r="BF63" i="35" s="1"/>
  <c r="R28" i="7"/>
  <c r="K23" i="7"/>
  <c r="AW25" i="7"/>
  <c r="Y24" i="7"/>
  <c r="AC29" i="7"/>
  <c r="AA25" i="7"/>
  <c r="AF29" i="7"/>
  <c r="L30" i="7"/>
  <c r="N37" i="7"/>
  <c r="AO32" i="7"/>
  <c r="J36" i="7"/>
  <c r="AF23" i="7"/>
  <c r="F29" i="7"/>
  <c r="W25" i="7"/>
  <c r="N36" i="7"/>
  <c r="AT35" i="7"/>
  <c r="N30" i="7"/>
  <c r="AO28" i="7"/>
  <c r="AT29" i="7"/>
  <c r="Y29" i="7"/>
  <c r="K28" i="7"/>
  <c r="AG25" i="7"/>
  <c r="AI26" i="7"/>
  <c r="AF37" i="7"/>
  <c r="AL35" i="7"/>
  <c r="S32" i="7"/>
  <c r="Q31" i="7"/>
  <c r="X24" i="7"/>
  <c r="AA31" i="7"/>
  <c r="T32" i="7"/>
  <c r="O26" i="7"/>
  <c r="S24" i="7"/>
  <c r="AK36" i="7"/>
  <c r="I24" i="7"/>
  <c r="K29" i="7"/>
  <c r="H24" i="7"/>
  <c r="U37" i="7"/>
  <c r="H36" i="7"/>
  <c r="L29" i="7"/>
  <c r="AD23" i="7"/>
  <c r="AE27" i="7"/>
  <c r="AW26" i="7"/>
  <c r="AU23" i="7"/>
  <c r="AV25" i="7"/>
  <c r="AV29" i="7"/>
  <c r="AU36" i="7"/>
  <c r="AJ37" i="7"/>
  <c r="AK24" i="7"/>
  <c r="AP30" i="7"/>
  <c r="J34" i="7"/>
  <c r="F28" i="7"/>
  <c r="U34" i="7"/>
  <c r="AQ24" i="7"/>
  <c r="AV31" i="7"/>
  <c r="J25" i="7"/>
  <c r="AS30" i="7"/>
  <c r="M25" i="7"/>
  <c r="W31" i="7"/>
  <c r="AN33" i="7"/>
  <c r="E35" i="7"/>
  <c r="X33" i="7"/>
  <c r="F24" i="7"/>
  <c r="H29" i="7"/>
  <c r="AR30" i="7"/>
  <c r="AP31" i="7"/>
  <c r="AD31" i="7"/>
  <c r="F25" i="7"/>
  <c r="W34" i="7"/>
  <c r="Z35" i="7"/>
  <c r="T35" i="7"/>
  <c r="AL26" i="7"/>
  <c r="AP32" i="7"/>
  <c r="AD36" i="7"/>
  <c r="E32" i="7"/>
  <c r="O32" i="7"/>
  <c r="W26" i="7"/>
  <c r="T23" i="7"/>
  <c r="B35" i="7"/>
  <c r="U23" i="7"/>
  <c r="F35" i="7"/>
  <c r="AO34" i="7"/>
  <c r="AW37" i="7"/>
  <c r="AW31" i="7"/>
  <c r="AF30" i="7"/>
  <c r="AT37" i="7"/>
  <c r="AQ25" i="7"/>
  <c r="G36" i="7"/>
  <c r="K24" i="7"/>
  <c r="G23" i="7"/>
  <c r="AO31" i="7"/>
  <c r="T29" i="7"/>
  <c r="Z27" i="7"/>
  <c r="AX32" i="7"/>
  <c r="AJ33" i="7"/>
  <c r="AQ31" i="7"/>
  <c r="AK28" i="7"/>
  <c r="X23" i="7"/>
  <c r="AD25" i="7"/>
  <c r="T26" i="7"/>
  <c r="AW34" i="7"/>
  <c r="AI35" i="7"/>
  <c r="C28" i="7"/>
  <c r="AE23" i="7"/>
  <c r="AL32" i="7"/>
  <c r="AF24" i="7"/>
  <c r="AV34" i="7"/>
  <c r="AQ29" i="7"/>
  <c r="AU35" i="7"/>
  <c r="P34" i="7"/>
  <c r="AE34" i="7"/>
  <c r="AV24" i="7"/>
  <c r="N28" i="7"/>
  <c r="AG33" i="7"/>
  <c r="U26" i="7"/>
  <c r="B33" i="7"/>
  <c r="AE33" i="7"/>
  <c r="AB33" i="7"/>
  <c r="Z29" i="7"/>
  <c r="AK30" i="7"/>
  <c r="AH24" i="7"/>
  <c r="D27" i="7"/>
  <c r="J26" i="7"/>
  <c r="AH26" i="7"/>
  <c r="AQ35" i="7"/>
  <c r="W29" i="7"/>
  <c r="I28" i="7"/>
  <c r="AX36" i="7"/>
  <c r="J29" i="7"/>
  <c r="J23" i="7"/>
  <c r="AE32" i="7"/>
  <c r="AJ30" i="7"/>
  <c r="AJ24" i="7"/>
  <c r="V33" i="7"/>
  <c r="E33" i="7"/>
  <c r="D32" i="7"/>
  <c r="V35" i="7"/>
  <c r="S27" i="7"/>
  <c r="P32" i="7"/>
  <c r="N23" i="7"/>
  <c r="G30" i="7"/>
  <c r="AD33" i="7"/>
  <c r="M26" i="7"/>
  <c r="X37" i="7"/>
  <c r="Q23" i="7"/>
  <c r="AS33" i="7"/>
  <c r="I29" i="7"/>
  <c r="AD28" i="7"/>
  <c r="Y30" i="7"/>
  <c r="P33" i="7"/>
  <c r="M23" i="7"/>
  <c r="F36" i="7"/>
  <c r="AA37" i="7"/>
  <c r="AA23" i="7"/>
  <c r="AD27" i="7"/>
  <c r="K37" i="7"/>
  <c r="AH36" i="7"/>
  <c r="I32" i="7"/>
  <c r="AX23" i="7"/>
  <c r="X29" i="7"/>
  <c r="V34" i="7"/>
  <c r="U28" i="7"/>
  <c r="AX29" i="7"/>
  <c r="AL29" i="7"/>
  <c r="V24" i="7"/>
  <c r="B32" i="7"/>
  <c r="Q35" i="7"/>
  <c r="E23" i="7"/>
  <c r="AC36" i="7"/>
  <c r="C35" i="7"/>
  <c r="Z36" i="7"/>
  <c r="AP27" i="7"/>
  <c r="AH31" i="7"/>
  <c r="AI37" i="7"/>
  <c r="AD34" i="7"/>
  <c r="AR31" i="7"/>
  <c r="Q27" i="7"/>
  <c r="AE29" i="7"/>
  <c r="T30" i="7"/>
  <c r="AG35" i="7"/>
  <c r="M31" i="7"/>
  <c r="K36" i="7"/>
  <c r="Z26" i="7"/>
  <c r="S36" i="7"/>
  <c r="AT32" i="7"/>
  <c r="AD24" i="7"/>
  <c r="AX30" i="7"/>
  <c r="AM26" i="7"/>
  <c r="AG23" i="7"/>
  <c r="U29" i="7"/>
  <c r="O27" i="7"/>
  <c r="AW35" i="7"/>
  <c r="AL25" i="7"/>
  <c r="H23" i="7"/>
  <c r="AD30" i="7"/>
  <c r="T31" i="7"/>
  <c r="AK35" i="7"/>
  <c r="S31" i="7"/>
  <c r="D37" i="7"/>
  <c r="AO26" i="7"/>
  <c r="S35" i="7"/>
  <c r="P30" i="7"/>
  <c r="AC24" i="7"/>
  <c r="AB29" i="7"/>
  <c r="AD26" i="7"/>
  <c r="AX31" i="7"/>
  <c r="AJ31" i="7"/>
  <c r="AA28" i="7"/>
  <c r="Q36" i="7"/>
  <c r="AJ36" i="7"/>
  <c r="W27" i="7"/>
  <c r="L33" i="7"/>
  <c r="P37" i="7"/>
  <c r="Z37" i="7"/>
  <c r="C32" i="7"/>
  <c r="AR33" i="7"/>
  <c r="AH28" i="7"/>
  <c r="L34" i="7"/>
  <c r="T34" i="7"/>
  <c r="Y25" i="7"/>
  <c r="AX28" i="7"/>
  <c r="AB26" i="7"/>
  <c r="F33" i="7"/>
  <c r="C34" i="7"/>
  <c r="AM23" i="7"/>
  <c r="X30" i="7"/>
  <c r="AF36" i="7"/>
  <c r="AI33" i="7"/>
  <c r="AQ33" i="7"/>
  <c r="I33" i="7"/>
  <c r="C25" i="7"/>
  <c r="B28" i="7"/>
  <c r="AR37" i="7"/>
  <c r="AB35" i="7"/>
  <c r="AU31" i="7"/>
  <c r="P26" i="7"/>
  <c r="AI24" i="7"/>
  <c r="AI36" i="7"/>
  <c r="O34" i="7"/>
  <c r="T37" i="7"/>
  <c r="H34" i="7"/>
  <c r="AH34" i="7"/>
  <c r="AA27" i="7"/>
  <c r="AC37" i="7"/>
  <c r="H37" i="7"/>
  <c r="AO36" i="7"/>
  <c r="O31" i="7"/>
  <c r="AE24" i="7"/>
  <c r="AK29" i="7"/>
  <c r="AS31" i="7"/>
  <c r="V31" i="7"/>
  <c r="AS24" i="7"/>
  <c r="D25" i="7"/>
  <c r="AS27" i="7"/>
  <c r="E30" i="7"/>
  <c r="I37" i="7"/>
  <c r="E37" i="7"/>
  <c r="E26" i="7"/>
  <c r="T28" i="7"/>
  <c r="C26" i="7"/>
  <c r="X31" i="7"/>
  <c r="X32" i="7"/>
  <c r="AB28" i="7"/>
  <c r="C36" i="7"/>
  <c r="AQ27" i="7"/>
  <c r="AM31" i="7"/>
  <c r="S34" i="7"/>
  <c r="AA33" i="7"/>
  <c r="AF26" i="7"/>
  <c r="AS25" i="7"/>
  <c r="AV35" i="7"/>
  <c r="S33" i="7"/>
  <c r="AW29" i="7"/>
  <c r="AQ34" i="7"/>
  <c r="S26" i="7"/>
  <c r="AU29" i="7"/>
  <c r="AR24" i="7"/>
  <c r="Q25" i="7"/>
  <c r="G35" i="7"/>
  <c r="AO37" i="7"/>
  <c r="AT36" i="7"/>
  <c r="D23" i="7"/>
  <c r="V27" i="7"/>
  <c r="F23" i="7"/>
  <c r="U32" i="7"/>
  <c r="H25" i="7"/>
  <c r="AM28" i="7"/>
  <c r="AM35" i="7"/>
  <c r="L24" i="7"/>
  <c r="Q29" i="7"/>
  <c r="AC34" i="7"/>
  <c r="V37" i="7"/>
  <c r="R36" i="7"/>
  <c r="AG34" i="7"/>
  <c r="X27" i="7"/>
  <c r="R37" i="7"/>
  <c r="R27" i="7"/>
  <c r="AN30" i="7"/>
  <c r="P24" i="7"/>
  <c r="AE36" i="7"/>
  <c r="AN25" i="7"/>
  <c r="G28" i="7"/>
  <c r="AV37" i="7"/>
  <c r="Z24" i="7"/>
  <c r="D34" i="7"/>
  <c r="AW27" i="7"/>
  <c r="AR25" i="7"/>
  <c r="L31" i="7"/>
  <c r="M28" i="7"/>
  <c r="AW36" i="7"/>
  <c r="AN24" i="7"/>
  <c r="AM29" i="7"/>
  <c r="AQ37" i="7"/>
  <c r="Q37" i="7"/>
  <c r="AG32" i="7"/>
  <c r="AC32" i="7"/>
  <c r="AJ34" i="7"/>
  <c r="W32" i="7"/>
  <c r="AG26" i="7"/>
  <c r="L26" i="7"/>
  <c r="AP34" i="7"/>
  <c r="N33" i="7"/>
  <c r="J27" i="7"/>
  <c r="W33" i="7"/>
  <c r="AG27" i="7"/>
  <c r="AI32" i="7"/>
  <c r="P36" i="7"/>
  <c r="Z31" i="7"/>
  <c r="M30" i="7"/>
  <c r="AP35" i="7"/>
  <c r="AI25" i="7"/>
  <c r="D31" i="7"/>
  <c r="AL37" i="7"/>
  <c r="D26" i="7"/>
  <c r="V30" i="7"/>
  <c r="AG37" i="7"/>
  <c r="Y34" i="7"/>
  <c r="AV23" i="7"/>
  <c r="AR29" i="7"/>
  <c r="H26" i="7"/>
  <c r="K35" i="7"/>
  <c r="AL28" i="7"/>
  <c r="T27" i="7"/>
  <c r="Y37" i="7"/>
  <c r="AX37" i="7"/>
  <c r="R33" i="7"/>
  <c r="O37" i="7"/>
  <c r="AR26" i="7"/>
  <c r="F27" i="7"/>
  <c r="G29" i="7"/>
  <c r="AJ25" i="7"/>
  <c r="V28" i="7"/>
  <c r="AB23" i="7"/>
  <c r="AU33" i="7"/>
  <c r="AQ23" i="7"/>
  <c r="Y36" i="7"/>
  <c r="AO29" i="7"/>
  <c r="N29" i="7"/>
  <c r="R26" i="7"/>
  <c r="N34" i="7"/>
  <c r="AP24" i="7"/>
  <c r="R24" i="7"/>
  <c r="AP28" i="7"/>
  <c r="AU37" i="7"/>
  <c r="W24" i="7"/>
  <c r="AB30" i="7"/>
  <c r="AC27" i="7"/>
  <c r="B34" i="7"/>
  <c r="AP25" i="7"/>
  <c r="W28" i="7"/>
  <c r="AJ28" i="7"/>
  <c r="U25" i="7"/>
  <c r="D30" i="7"/>
  <c r="C31" i="7"/>
  <c r="AI31" i="7"/>
  <c r="AH32" i="7"/>
  <c r="AH35" i="7"/>
  <c r="Q33" i="7"/>
  <c r="Z34" i="7"/>
  <c r="AC26" i="7"/>
  <c r="AL27" i="7"/>
  <c r="P35" i="7"/>
  <c r="AO33" i="7"/>
  <c r="AO24" i="7"/>
  <c r="W30" i="7"/>
  <c r="AM33" i="7"/>
  <c r="AP36" i="7"/>
  <c r="J24" i="7"/>
  <c r="AN34" i="7"/>
  <c r="G25" i="7"/>
  <c r="AF27" i="7"/>
  <c r="AB31" i="7"/>
  <c r="AI29" i="7"/>
  <c r="C24" i="7"/>
  <c r="AK25" i="7"/>
  <c r="AS29" i="7"/>
  <c r="C37" i="7"/>
  <c r="E31" i="7"/>
  <c r="I31" i="7"/>
  <c r="AI23" i="7"/>
  <c r="AI30" i="7"/>
  <c r="B23" i="7"/>
  <c r="AN35" i="7"/>
  <c r="T33" i="7"/>
  <c r="AC28" i="7"/>
  <c r="AP37" i="7"/>
  <c r="AX26" i="7"/>
  <c r="O23" i="7"/>
  <c r="AM37" i="7"/>
  <c r="AR35" i="7"/>
  <c r="AK37" i="7"/>
  <c r="I23" i="7"/>
  <c r="E25" i="7"/>
  <c r="J35" i="7"/>
  <c r="AU34" i="7"/>
  <c r="L25" i="7"/>
  <c r="L37" i="7"/>
  <c r="U24" i="7"/>
  <c r="V29" i="7"/>
  <c r="Q26" i="7"/>
  <c r="V23" i="7"/>
  <c r="O36" i="7"/>
  <c r="Q32" i="7"/>
  <c r="AT25" i="7"/>
  <c r="AO25" i="7"/>
  <c r="AF35" i="7"/>
  <c r="AH30" i="7"/>
  <c r="D24" i="7"/>
  <c r="D33" i="7"/>
  <c r="R32" i="7"/>
  <c r="H33" i="7"/>
  <c r="AK27" i="7"/>
  <c r="P28" i="7"/>
  <c r="F37" i="7"/>
  <c r="AD37" i="7"/>
  <c r="T36" i="7"/>
  <c r="Z33" i="7"/>
  <c r="B31" i="7"/>
  <c r="AL34" i="7"/>
  <c r="R25" i="7"/>
  <c r="AF31" i="7"/>
  <c r="AI27" i="7"/>
  <c r="AT34" i="7"/>
  <c r="AH37" i="7"/>
  <c r="M37" i="7"/>
  <c r="H31" i="7"/>
  <c r="L36" i="7"/>
  <c r="AX35" i="7"/>
  <c r="AQ32" i="7"/>
  <c r="G26" i="7"/>
  <c r="I36" i="7"/>
  <c r="AV36" i="7"/>
  <c r="O33" i="7"/>
  <c r="L32" i="7"/>
  <c r="D28" i="7"/>
  <c r="M36" i="7"/>
  <c r="Y31" i="7"/>
  <c r="AS26" i="7"/>
  <c r="B26" i="7"/>
  <c r="AN29" i="7"/>
  <c r="G31" i="7"/>
  <c r="L35" i="7"/>
  <c r="P31" i="7"/>
  <c r="AA32" i="7"/>
  <c r="AC23" i="7"/>
  <c r="AG30" i="7"/>
  <c r="AO30" i="7"/>
  <c r="I34" i="7"/>
  <c r="AA34" i="7"/>
  <c r="AL31" i="7"/>
  <c r="AS36" i="7"/>
  <c r="N25" i="7"/>
  <c r="Q24" i="7"/>
  <c r="AK26" i="7"/>
  <c r="U27" i="7"/>
  <c r="U31" i="7"/>
  <c r="AM27" i="7"/>
  <c r="S23" i="7"/>
  <c r="AD35" i="7"/>
  <c r="K30" i="7"/>
  <c r="Y35" i="7"/>
  <c r="Z23" i="7"/>
  <c r="R30" i="7"/>
  <c r="F32" i="7"/>
  <c r="J37" i="7"/>
  <c r="AR36" i="7"/>
  <c r="AU28" i="7"/>
  <c r="AA30" i="7"/>
  <c r="AJ27" i="7"/>
  <c r="J33" i="7"/>
  <c r="M33" i="7"/>
  <c r="AX33" i="7"/>
  <c r="N35" i="7"/>
  <c r="AO27" i="7"/>
  <c r="X36" i="7"/>
  <c r="AR23" i="7"/>
  <c r="Y26" i="7"/>
  <c r="E24" i="7"/>
  <c r="B24" i="7"/>
  <c r="AA29" i="7"/>
  <c r="AP33" i="7"/>
  <c r="Y33" i="7"/>
  <c r="AV30" i="7"/>
  <c r="AK32" i="7"/>
  <c r="AC35" i="7"/>
  <c r="S30" i="7"/>
  <c r="AV32" i="7"/>
  <c r="J32" i="7"/>
  <c r="AE26" i="7"/>
  <c r="U36" i="7"/>
  <c r="AE31" i="7"/>
  <c r="H35" i="7"/>
  <c r="AO35" i="7"/>
  <c r="I27" i="7"/>
  <c r="AM34" i="7"/>
  <c r="AJ26" i="7"/>
  <c r="M32" i="7"/>
  <c r="AT27" i="7"/>
  <c r="K25" i="7"/>
  <c r="AN26" i="7"/>
  <c r="AM32" i="7"/>
  <c r="Z32" i="7"/>
  <c r="AJ23" i="7"/>
  <c r="F31" i="7"/>
  <c r="AT23" i="7"/>
  <c r="AV28" i="7"/>
  <c r="AX24" i="7"/>
  <c r="AB27" i="7"/>
  <c r="E34" i="7"/>
  <c r="O28" i="7"/>
  <c r="O29" i="7"/>
  <c r="B30" i="7"/>
  <c r="N31" i="7"/>
  <c r="AJ29" i="7"/>
  <c r="AF33" i="7"/>
  <c r="AT33" i="7"/>
  <c r="AC25" i="7"/>
  <c r="AM25" i="7"/>
  <c r="AU32" i="7"/>
  <c r="AL30" i="7"/>
  <c r="AO23" i="7"/>
  <c r="AJ35" i="7"/>
  <c r="AN23" i="7"/>
  <c r="AH25" i="7"/>
  <c r="R23" i="7"/>
  <c r="AM36" i="7"/>
  <c r="T24" i="7"/>
  <c r="D35" i="7"/>
  <c r="X34" i="7"/>
  <c r="P27" i="7"/>
  <c r="Y23" i="7"/>
  <c r="AK31" i="7"/>
  <c r="I25" i="7"/>
  <c r="AL23" i="7"/>
  <c r="AN36" i="7"/>
  <c r="S29" i="7"/>
  <c r="AX34" i="7"/>
  <c r="D29" i="7"/>
  <c r="AS28" i="7"/>
  <c r="K31" i="7"/>
  <c r="R29" i="7"/>
  <c r="W35" i="7"/>
  <c r="AU30" i="7"/>
  <c r="AE25" i="7"/>
  <c r="AS37" i="7"/>
  <c r="J31" i="7"/>
  <c r="AT26" i="7"/>
  <c r="AM24" i="7"/>
  <c r="Q28" i="7"/>
  <c r="N26" i="7"/>
  <c r="X35" i="7"/>
  <c r="Z25" i="7"/>
  <c r="AK33" i="7"/>
  <c r="B36" i="7"/>
  <c r="W37" i="7"/>
  <c r="Q34" i="7"/>
  <c r="U33" i="7"/>
  <c r="L23" i="7"/>
  <c r="N24" i="7"/>
  <c r="AB34" i="7"/>
  <c r="AA35" i="7"/>
  <c r="W23" i="7"/>
  <c r="V25" i="7"/>
  <c r="AU24" i="7"/>
  <c r="O25" i="7"/>
  <c r="J30" i="7"/>
  <c r="V26" i="7"/>
  <c r="AC31" i="7"/>
  <c r="AL33" i="7"/>
  <c r="M35" i="7"/>
  <c r="K34" i="7"/>
  <c r="AU26" i="7"/>
  <c r="G37" i="7"/>
  <c r="AG36" i="7"/>
  <c r="Y28" i="7"/>
  <c r="X28" i="7"/>
  <c r="E27" i="7"/>
  <c r="C33" i="7"/>
  <c r="AX27" i="7"/>
  <c r="AW28" i="7"/>
  <c r="AA26" i="7"/>
  <c r="AX25" i="7"/>
  <c r="AW32" i="7"/>
  <c r="AL36" i="7"/>
  <c r="W36" i="7"/>
  <c r="B29" i="7"/>
  <c r="B25" i="7"/>
  <c r="U35" i="7"/>
  <c r="L28" i="7"/>
  <c r="G33" i="7"/>
  <c r="AK23" i="7"/>
  <c r="AI28" i="7"/>
  <c r="AH29" i="7"/>
  <c r="Z30" i="7"/>
  <c r="AK34" i="7"/>
  <c r="AN27" i="7"/>
  <c r="C27" i="7"/>
  <c r="E28" i="7"/>
  <c r="C30" i="7"/>
  <c r="AS32" i="7"/>
  <c r="AR28" i="7"/>
  <c r="AB32" i="7"/>
  <c r="AG31" i="7"/>
  <c r="AN31" i="7"/>
  <c r="AQ30" i="7"/>
  <c r="AJ32" i="7"/>
  <c r="AV33" i="7"/>
  <c r="AA24" i="7"/>
  <c r="AH23" i="7"/>
  <c r="AG29" i="7"/>
  <c r="J28" i="7"/>
  <c r="M34" i="7"/>
  <c r="AE30" i="7"/>
  <c r="AS34" i="7"/>
  <c r="V32" i="7"/>
  <c r="AF28" i="7"/>
  <c r="AA36" i="7"/>
  <c r="R34" i="7"/>
  <c r="H30" i="7"/>
  <c r="AG24" i="7"/>
  <c r="H28" i="7"/>
  <c r="M29" i="7"/>
  <c r="AQ28" i="7"/>
  <c r="AD29" i="7"/>
  <c r="AN37" i="7"/>
  <c r="I30" i="7"/>
  <c r="B37" i="7"/>
  <c r="AH27" i="7"/>
  <c r="K27" i="7"/>
  <c r="AR34" i="7"/>
  <c r="V36" i="7"/>
  <c r="AM30" i="7"/>
  <c r="AT28" i="7"/>
  <c r="I26" i="7"/>
  <c r="AI34" i="7"/>
  <c r="S28" i="7"/>
  <c r="AT30" i="7"/>
  <c r="Q30" i="7"/>
  <c r="X26" i="7"/>
  <c r="G27" i="7"/>
  <c r="D36" i="7"/>
  <c r="AN28" i="7"/>
  <c r="AE35" i="7"/>
  <c r="K33" i="7"/>
  <c r="B27" i="7"/>
  <c r="AW24" i="7"/>
  <c r="AG28" i="7"/>
  <c r="O35" i="7"/>
  <c r="AV26" i="7"/>
  <c r="AF32" i="7"/>
  <c r="AW33" i="7"/>
  <c r="H27" i="7"/>
  <c r="AQ36" i="7"/>
  <c r="AE37" i="7"/>
  <c r="Y27" i="7"/>
  <c r="AB36" i="7"/>
  <c r="AB25" i="7"/>
  <c r="M24" i="7"/>
  <c r="C23" i="7"/>
  <c r="AN32" i="7"/>
  <c r="AC30" i="7"/>
  <c r="AP23" i="7"/>
  <c r="F26" i="7"/>
  <c r="C29" i="7"/>
  <c r="G32" i="7"/>
  <c r="O24" i="7"/>
  <c r="AU25" i="7"/>
  <c r="P25" i="7"/>
  <c r="M27" i="7"/>
  <c r="H32" i="7"/>
  <c r="AF25" i="7"/>
  <c r="I35" i="7"/>
  <c r="P29" i="7"/>
  <c r="K32" i="7"/>
  <c r="N27" i="7"/>
  <c r="R31" i="7"/>
  <c r="AD32" i="7"/>
  <c r="AP29" i="7"/>
  <c r="AQ26" i="7"/>
  <c r="N32" i="7"/>
  <c r="AL24" i="7"/>
  <c r="F30" i="7"/>
  <c r="AC33" i="7"/>
  <c r="T25" i="7"/>
  <c r="P23" i="7"/>
  <c r="AP26" i="7"/>
  <c r="Z28" i="7"/>
  <c r="K26" i="7"/>
  <c r="AU27" i="7"/>
  <c r="AE28" i="7"/>
  <c r="AB37" i="7"/>
  <c r="AW23" i="7"/>
  <c r="O30" i="7"/>
  <c r="AS35" i="7"/>
  <c r="F34" i="7"/>
  <c r="R35" i="7"/>
  <c r="E36" i="7"/>
  <c r="G34" i="7"/>
  <c r="S37" i="7"/>
  <c r="AR32" i="7"/>
  <c r="L27" i="7"/>
  <c r="AT24" i="7"/>
  <c r="AW30" i="7"/>
  <c r="S25" i="7"/>
  <c r="AB24" i="7"/>
  <c r="AT31" i="7"/>
  <c r="X25" i="7"/>
  <c r="AH33" i="7"/>
  <c r="G24" i="7"/>
  <c r="E29" i="7"/>
  <c r="Y32" i="7"/>
  <c r="U30" i="7"/>
  <c r="AR27" i="7"/>
  <c r="AS23" i="7"/>
  <c r="AV27" i="7"/>
  <c r="AF34" i="7"/>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AV45" i="39"/>
  <c r="AW45" i="39"/>
  <c r="H45" i="39"/>
  <c r="C45" i="39"/>
  <c r="BT55" i="39" s="1"/>
  <c r="BT57" i="39" s="1"/>
  <c r="E45" i="39"/>
  <c r="J45" i="39"/>
  <c r="AB45" i="39"/>
  <c r="AG45" i="39"/>
  <c r="AI45" i="39"/>
  <c r="N45" i="39"/>
  <c r="AS45" i="39"/>
  <c r="M45" i="39"/>
  <c r="D45" i="39"/>
  <c r="BU55" i="39" s="1"/>
  <c r="BU57" i="39" s="1"/>
  <c r="P45" i="39"/>
  <c r="AL45" i="39"/>
  <c r="Y45" i="39"/>
  <c r="AP45" i="35"/>
  <c r="Y45" i="35"/>
  <c r="AM45" i="39"/>
  <c r="S45" i="39"/>
  <c r="AP45" i="39"/>
  <c r="L45" i="39"/>
  <c r="AQ45" i="39"/>
  <c r="Z45" i="39"/>
  <c r="AO45" i="39"/>
  <c r="AD45" i="39"/>
  <c r="W45" i="39"/>
  <c r="Q45" i="39"/>
  <c r="AF45" i="39"/>
  <c r="F45" i="39"/>
  <c r="AK45" i="39"/>
  <c r="R45" i="39"/>
  <c r="T45" i="39"/>
  <c r="X45" i="39"/>
  <c r="AT45" i="39"/>
  <c r="I45" i="39"/>
  <c r="AR45" i="39"/>
  <c r="B45" i="39"/>
  <c r="U45" i="39"/>
  <c r="AN45" i="39"/>
  <c r="AU45" i="39"/>
  <c r="AC45" i="39"/>
  <c r="AJ45" i="39"/>
  <c r="K45" i="39"/>
  <c r="O45" i="39"/>
  <c r="AH45" i="39"/>
  <c r="V45" i="39"/>
  <c r="AA45" i="39"/>
  <c r="AE45" i="39"/>
  <c r="G45" i="39"/>
  <c r="AR45" i="35"/>
  <c r="AN45" i="35"/>
  <c r="AS45" i="35"/>
  <c r="G45" i="35"/>
  <c r="AU45" i="35"/>
  <c r="AT45" i="35"/>
  <c r="AQ45" i="35"/>
  <c r="D45" i="35"/>
  <c r="BU55" i="35" s="1"/>
  <c r="BU57" i="35" s="1"/>
  <c r="AD45" i="35"/>
  <c r="AV45" i="35"/>
  <c r="AW45" i="35"/>
  <c r="AK45" i="35"/>
  <c r="AO45" i="35"/>
  <c r="H45" i="35"/>
  <c r="J45" i="35"/>
  <c r="AH45" i="35"/>
  <c r="Z45" i="35"/>
  <c r="I45" i="35"/>
  <c r="S45" i="35"/>
  <c r="AC45" i="35"/>
  <c r="C45" i="35"/>
  <c r="BT55" i="35" s="1"/>
  <c r="BT57" i="35" s="1"/>
  <c r="V45" i="35"/>
  <c r="AM45" i="35"/>
  <c r="AI45" i="35"/>
  <c r="L45" i="35"/>
  <c r="T45" i="35"/>
  <c r="W45" i="35"/>
  <c r="E45" i="35"/>
  <c r="Q45" i="35"/>
  <c r="F45" i="35"/>
  <c r="K45" i="35"/>
  <c r="B45" i="35"/>
  <c r="P45" i="35"/>
  <c r="AB45" i="35"/>
  <c r="U45" i="35"/>
  <c r="AL45" i="35"/>
  <c r="AF45" i="35"/>
  <c r="AA45" i="35"/>
  <c r="AJ45" i="35"/>
  <c r="AE45" i="35"/>
  <c r="O45" i="35"/>
  <c r="X45" i="35"/>
  <c r="AG45" i="35"/>
  <c r="N45" i="35"/>
  <c r="M45" i="35"/>
  <c r="R45" i="35"/>
  <c r="C45" i="7"/>
  <c r="BU57" i="7" s="1"/>
  <c r="W45" i="7"/>
  <c r="AJ45" i="7"/>
  <c r="DH57" i="7" s="1"/>
  <c r="S45" i="7"/>
  <c r="B45" i="7"/>
  <c r="BT57" i="7" s="1"/>
  <c r="AH45" i="7"/>
  <c r="DF57" i="7" s="1"/>
  <c r="AA45" i="7"/>
  <c r="CY57" i="7" s="1"/>
  <c r="U45" i="7"/>
  <c r="AF45" i="7"/>
  <c r="AW45" i="7"/>
  <c r="P45" i="7"/>
  <c r="Y45" i="7"/>
  <c r="AO45" i="7"/>
  <c r="V45" i="7"/>
  <c r="CT57" i="7" s="1"/>
  <c r="AB45" i="7"/>
  <c r="BS58" i="7"/>
  <c r="BS60" i="7" s="1"/>
  <c r="R45" i="7"/>
  <c r="F45" i="7"/>
  <c r="AM45" i="7"/>
  <c r="AG45" i="7"/>
  <c r="Q45" i="7"/>
  <c r="AE45" i="7"/>
  <c r="T45" i="7"/>
  <c r="BR58" i="7"/>
  <c r="BR60" i="7" s="1"/>
  <c r="AR45" i="7"/>
  <c r="AC45" i="7"/>
  <c r="AI45" i="7"/>
  <c r="N45" i="7"/>
  <c r="X45" i="7"/>
  <c r="CV57" i="7" s="1"/>
  <c r="BO57" i="7"/>
  <c r="I45" i="7"/>
  <c r="AP45" i="7"/>
  <c r="L45" i="7"/>
  <c r="CJ57" i="7" s="1"/>
  <c r="AN45" i="7"/>
  <c r="AT45" i="7"/>
  <c r="O45" i="7"/>
  <c r="CM57" i="7" s="1"/>
  <c r="D45" i="7"/>
  <c r="H45" i="7"/>
  <c r="J45" i="7"/>
  <c r="CH57" i="7" s="1"/>
  <c r="G45" i="7"/>
  <c r="AD45" i="7"/>
  <c r="AX45" i="7"/>
  <c r="R50" i="7" s="1"/>
  <c r="AQ45" i="7"/>
  <c r="AV45" i="7"/>
  <c r="E45" i="7"/>
  <c r="AU45" i="7"/>
  <c r="AS45" i="7"/>
  <c r="AK45" i="7"/>
  <c r="AL45" i="7"/>
  <c r="Z45" i="7"/>
  <c r="BN57" i="7"/>
  <c r="M45" i="7"/>
  <c r="K45" i="7"/>
  <c r="BY55" i="39" l="1"/>
  <c r="BF67" i="7"/>
  <c r="BG67" i="7"/>
  <c r="CD55" i="35"/>
  <c r="BX57" i="7"/>
  <c r="CF55" i="39"/>
  <c r="CD55" i="39"/>
  <c r="F768" i="6"/>
  <c r="D768" i="6"/>
  <c r="BX55" i="35"/>
  <c r="CJ55" i="39"/>
  <c r="B773" i="6"/>
  <c r="E773" i="6" s="1"/>
  <c r="A778" i="6"/>
  <c r="C773" i="6"/>
  <c r="A774" i="6"/>
  <c r="B769" i="6"/>
  <c r="E769" i="6" s="1"/>
  <c r="C769" i="6"/>
  <c r="F765" i="6"/>
  <c r="D765" i="6"/>
  <c r="DE55" i="39"/>
  <c r="DA55" i="39"/>
  <c r="A777" i="6"/>
  <c r="C772" i="6"/>
  <c r="B772" i="6"/>
  <c r="E772" i="6" s="1"/>
  <c r="F764" i="6"/>
  <c r="D764" i="6"/>
  <c r="A775" i="6"/>
  <c r="B770" i="6"/>
  <c r="E770" i="6" s="1"/>
  <c r="C770" i="6"/>
  <c r="CV55" i="39"/>
  <c r="F766" i="6"/>
  <c r="D766" i="6"/>
  <c r="BX55" i="39"/>
  <c r="F767" i="6"/>
  <c r="D767" i="6"/>
  <c r="A776" i="6"/>
  <c r="C771" i="6"/>
  <c r="B771" i="6"/>
  <c r="E771" i="6" s="1"/>
  <c r="BW55" i="39"/>
  <c r="BZ56" i="39"/>
  <c r="DG55" i="39"/>
  <c r="BT60" i="7"/>
  <c r="BU60" i="7"/>
  <c r="CF55" i="35"/>
  <c r="DB55" i="35"/>
  <c r="CR55" i="39"/>
  <c r="CG57" i="7"/>
  <c r="DH55" i="35"/>
  <c r="DE57" i="7"/>
  <c r="CW57" i="7"/>
  <c r="DB57" i="7"/>
  <c r="CQ57" i="7"/>
  <c r="CR55" i="35"/>
  <c r="CL55" i="35"/>
  <c r="CB57" i="7"/>
  <c r="BY58" i="7"/>
  <c r="BX56" i="35"/>
  <c r="DC57" i="7"/>
  <c r="CA57" i="7"/>
  <c r="CI55" i="35"/>
  <c r="CL55" i="39"/>
  <c r="DH55" i="39"/>
  <c r="CM55" i="35"/>
  <c r="CS55" i="35"/>
  <c r="CY55" i="39"/>
  <c r="BZ55" i="39"/>
  <c r="CX55" i="35"/>
  <c r="Q49" i="39"/>
  <c r="CG55" i="39"/>
  <c r="CP57" i="7"/>
  <c r="CS55" i="39"/>
  <c r="CZ57" i="7"/>
  <c r="CK57" i="7"/>
  <c r="BW55" i="35"/>
  <c r="CJ55" i="35"/>
  <c r="DF55" i="35"/>
  <c r="CA55" i="39"/>
  <c r="CP55" i="35"/>
  <c r="BV55" i="39"/>
  <c r="CV55" i="35"/>
  <c r="DG55" i="35"/>
  <c r="CO57" i="7"/>
  <c r="DA55" i="35"/>
  <c r="DD55" i="35"/>
  <c r="DE55" i="35"/>
  <c r="DD55" i="39"/>
  <c r="BZ55" i="35"/>
  <c r="CA55" i="35"/>
  <c r="CU55" i="35"/>
  <c r="CM55" i="39"/>
  <c r="CI55" i="39"/>
  <c r="CP55" i="39"/>
  <c r="BY57" i="7"/>
  <c r="DB55" i="39"/>
  <c r="CC55" i="39"/>
  <c r="CG55" i="35"/>
  <c r="CU55" i="39"/>
  <c r="CX55" i="39"/>
  <c r="CE57" i="7"/>
  <c r="DI57" i="7"/>
  <c r="CS57" i="7"/>
  <c r="CO55" i="35"/>
  <c r="CC55" i="35"/>
  <c r="CY55" i="35"/>
  <c r="CO55" i="39"/>
  <c r="P49" i="39"/>
  <c r="C49" i="39"/>
  <c r="P49" i="35"/>
  <c r="O49" i="39"/>
  <c r="DF55" i="39"/>
  <c r="CB55" i="39"/>
  <c r="E49" i="39"/>
  <c r="CH55" i="39"/>
  <c r="G49" i="39"/>
  <c r="CQ55" i="39"/>
  <c r="J49" i="39"/>
  <c r="BS55" i="39"/>
  <c r="BS57" i="39" s="1"/>
  <c r="B49" i="39"/>
  <c r="BG63" i="39" s="1"/>
  <c r="BG65" i="39" s="1"/>
  <c r="BR66" i="39" s="1"/>
  <c r="CK55" i="39"/>
  <c r="H49" i="39"/>
  <c r="BV56" i="39"/>
  <c r="CE55" i="39"/>
  <c r="F49" i="39"/>
  <c r="D49" i="39"/>
  <c r="CT55" i="39"/>
  <c r="K49" i="39"/>
  <c r="CW55" i="39"/>
  <c r="L49" i="39"/>
  <c r="CN55" i="39"/>
  <c r="I49" i="39"/>
  <c r="N49" i="39"/>
  <c r="DC55" i="39"/>
  <c r="M49" i="39"/>
  <c r="CZ55" i="39"/>
  <c r="O49" i="35"/>
  <c r="Q49" i="35"/>
  <c r="BS55" i="35"/>
  <c r="BS57" i="35" s="1"/>
  <c r="B49" i="35"/>
  <c r="BG63" i="35" s="1"/>
  <c r="BY55" i="35"/>
  <c r="D49" i="35"/>
  <c r="BV56" i="35"/>
  <c r="N49" i="35"/>
  <c r="DC55" i="35"/>
  <c r="CW55" i="35"/>
  <c r="L49" i="35"/>
  <c r="CB55" i="35"/>
  <c r="E49" i="35"/>
  <c r="CH55" i="35"/>
  <c r="G49" i="35"/>
  <c r="CN55" i="35"/>
  <c r="I49" i="35"/>
  <c r="CE55" i="35"/>
  <c r="F49" i="35"/>
  <c r="CK55" i="35"/>
  <c r="H49" i="35"/>
  <c r="M49" i="35"/>
  <c r="CZ55" i="35"/>
  <c r="CT55" i="35"/>
  <c r="K49" i="35"/>
  <c r="BV55" i="35"/>
  <c r="C49" i="35"/>
  <c r="CQ55" i="35"/>
  <c r="J49" i="35"/>
  <c r="I50" i="7"/>
  <c r="DD57" i="7"/>
  <c r="N50" i="7"/>
  <c r="Q50" i="7"/>
  <c r="CU57" i="7"/>
  <c r="K50" i="7"/>
  <c r="CL57" i="7"/>
  <c r="H50" i="7"/>
  <c r="CC57" i="7"/>
  <c r="E50" i="7"/>
  <c r="P50" i="7"/>
  <c r="CD57" i="7"/>
  <c r="BQ58" i="7"/>
  <c r="BQ60" i="7" s="1"/>
  <c r="BW58" i="7"/>
  <c r="BP57" i="7"/>
  <c r="BV57" i="7"/>
  <c r="C50" i="7"/>
  <c r="BW57" i="7"/>
  <c r="B50" i="7"/>
  <c r="BH67" i="7" s="1"/>
  <c r="CR57" i="7"/>
  <c r="J50" i="7"/>
  <c r="G50" i="7"/>
  <c r="CI57" i="7"/>
  <c r="CN57" i="7"/>
  <c r="BZ57" i="7"/>
  <c r="D50" i="7"/>
  <c r="F50" i="7"/>
  <c r="CF57" i="7"/>
  <c r="O50" i="7"/>
  <c r="DG57" i="7"/>
  <c r="CX57" i="7"/>
  <c r="L50" i="7"/>
  <c r="M50" i="7"/>
  <c r="DA57" i="7"/>
  <c r="BZ57" i="39" l="1"/>
  <c r="BX57" i="35"/>
  <c r="BK63" i="35"/>
  <c r="B775" i="6"/>
  <c r="E775" i="6" s="1"/>
  <c r="A780" i="6"/>
  <c r="C775" i="6"/>
  <c r="C776" i="6"/>
  <c r="B776" i="6"/>
  <c r="E776" i="6" s="1"/>
  <c r="A781" i="6"/>
  <c r="D769" i="6"/>
  <c r="F769" i="6"/>
  <c r="F772" i="6"/>
  <c r="D772" i="6"/>
  <c r="B777" i="6"/>
  <c r="E777" i="6" s="1"/>
  <c r="C777" i="6"/>
  <c r="A782" i="6"/>
  <c r="A779" i="6"/>
  <c r="C774" i="6"/>
  <c r="B774" i="6"/>
  <c r="E774" i="6" s="1"/>
  <c r="BO63" i="35"/>
  <c r="F770" i="6"/>
  <c r="D770" i="6"/>
  <c r="D773" i="6"/>
  <c r="F773" i="6"/>
  <c r="D771" i="6"/>
  <c r="F771" i="6"/>
  <c r="B778" i="6"/>
  <c r="E778" i="6" s="1"/>
  <c r="C778" i="6"/>
  <c r="A783" i="6"/>
  <c r="BN63" i="39"/>
  <c r="BR63" i="35"/>
  <c r="BV60" i="7"/>
  <c r="BH63" i="35"/>
  <c r="BP63" i="35"/>
  <c r="BI67" i="7"/>
  <c r="BJ63" i="35"/>
  <c r="BS67" i="7"/>
  <c r="BP63" i="39"/>
  <c r="BY60" i="7"/>
  <c r="BK63" i="39"/>
  <c r="BL67" i="7"/>
  <c r="BV57" i="39"/>
  <c r="BM63" i="35"/>
  <c r="BM63" i="39"/>
  <c r="BJ67" i="7"/>
  <c r="BT63" i="35"/>
  <c r="BI63" i="39"/>
  <c r="BK67" i="7"/>
  <c r="BQ63" i="39"/>
  <c r="BP67" i="7"/>
  <c r="BL63" i="35"/>
  <c r="BT67" i="7"/>
  <c r="BQ67" i="7"/>
  <c r="BO63" i="39"/>
  <c r="BR67" i="7"/>
  <c r="BM67" i="7"/>
  <c r="BQ63" i="35"/>
  <c r="BS63" i="35"/>
  <c r="BL63" i="39"/>
  <c r="BT63" i="39"/>
  <c r="BU67" i="7"/>
  <c r="BO67" i="7"/>
  <c r="BR63" i="39"/>
  <c r="BH63" i="39"/>
  <c r="BN63" i="35"/>
  <c r="BN67" i="7"/>
  <c r="BI63" i="35"/>
  <c r="BS63" i="39"/>
  <c r="BJ63" i="39"/>
  <c r="BV57" i="35"/>
  <c r="BW60" i="7"/>
  <c r="F778" i="6" l="1"/>
  <c r="D777" i="6"/>
  <c r="F777" i="6"/>
  <c r="D775" i="6"/>
  <c r="F775" i="6"/>
  <c r="C780" i="6"/>
  <c r="A785" i="6"/>
  <c r="B780" i="6"/>
  <c r="E780" i="6" s="1"/>
  <c r="A786" i="6"/>
  <c r="C781" i="6"/>
  <c r="B781" i="6"/>
  <c r="E781" i="6" s="1"/>
  <c r="F781" i="6" s="1"/>
  <c r="B783" i="6"/>
  <c r="E783" i="6" s="1"/>
  <c r="A788" i="6"/>
  <c r="C783" i="6"/>
  <c r="D774" i="6"/>
  <c r="F774" i="6"/>
  <c r="D778" i="6"/>
  <c r="B779" i="6"/>
  <c r="E779" i="6" s="1"/>
  <c r="A784" i="6"/>
  <c r="C779" i="6"/>
  <c r="B782" i="6"/>
  <c r="E782" i="6" s="1"/>
  <c r="C782" i="6"/>
  <c r="D782" i="6" s="1"/>
  <c r="A787" i="6"/>
  <c r="D776" i="6"/>
  <c r="F776" i="6"/>
  <c r="DB58" i="39"/>
  <c r="DB58" i="35"/>
  <c r="DC61" i="7"/>
  <c r="D781" i="6" l="1"/>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F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89" i="6" l="1"/>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B801" i="6"/>
  <c r="E801" i="6" s="1"/>
  <c r="C801" i="6"/>
  <c r="D796" i="6"/>
  <c r="F796" i="6"/>
  <c r="C799" i="6"/>
  <c r="A804" i="6"/>
  <c r="B799" i="6"/>
  <c r="E799" i="6" s="1"/>
  <c r="C803" i="6"/>
  <c r="A808" i="6"/>
  <c r="B803" i="6"/>
  <c r="E803" i="6" s="1"/>
  <c r="F797" i="6"/>
  <c r="D797" i="6"/>
  <c r="A805" i="6"/>
  <c r="B800" i="6"/>
  <c r="E800" i="6" s="1"/>
  <c r="C800" i="6"/>
  <c r="F798" i="6"/>
  <c r="D798" i="6"/>
  <c r="A807" i="6"/>
  <c r="B802" i="6"/>
  <c r="E802" i="6" s="1"/>
  <c r="C802" i="6"/>
  <c r="A809" i="6" l="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D805" i="6" l="1"/>
  <c r="F805" i="6"/>
  <c r="D808" i="6"/>
  <c r="F808" i="6"/>
  <c r="F806" i="6"/>
  <c r="D806" i="6"/>
  <c r="D804" i="6"/>
  <c r="F804" i="6"/>
  <c r="F807" i="6"/>
  <c r="D807" i="6"/>
  <c r="B809" i="6"/>
  <c r="E809" i="6" s="1"/>
  <c r="C809" i="6"/>
  <c r="D809" i="6" l="1"/>
  <c r="F809" i="6"/>
  <c r="BR33" i="7" l="1"/>
  <c r="CX31" i="7"/>
  <c r="CD27" i="7"/>
  <c r="BH23" i="7"/>
  <c r="CA33" i="35"/>
  <c r="CC26" i="7"/>
  <c r="BX31" i="7"/>
  <c r="BT32" i="7"/>
  <c r="BE34" i="7"/>
  <c r="B37" i="43"/>
  <c r="BG28" i="7"/>
  <c r="J23" i="43"/>
  <c r="BQ28" i="7"/>
  <c r="CG25" i="35"/>
  <c r="CR27" i="7"/>
  <c r="BS26" i="35"/>
  <c r="CI35" i="39"/>
  <c r="CO34" i="7"/>
  <c r="BR33" i="39"/>
  <c r="C36" i="43"/>
  <c r="CI29" i="35"/>
  <c r="CA30" i="39"/>
  <c r="B31" i="43"/>
  <c r="BH35" i="39"/>
  <c r="C28" i="43"/>
  <c r="BE32" i="39"/>
  <c r="BS33" i="39"/>
  <c r="K24" i="43"/>
  <c r="BT31" i="7"/>
  <c r="BV31" i="35"/>
  <c r="BN33" i="7"/>
  <c r="CC36" i="35"/>
  <c r="CD28" i="35"/>
  <c r="BP25" i="7"/>
  <c r="BY36" i="7"/>
  <c r="CM32" i="7"/>
  <c r="BB36" i="39"/>
  <c r="CS35" i="39"/>
  <c r="CE34" i="39"/>
  <c r="BK32" i="35"/>
  <c r="BA30" i="39"/>
  <c r="CN24" i="7"/>
  <c r="BF29" i="35"/>
  <c r="BT30" i="35"/>
  <c r="CE35" i="7"/>
  <c r="CE46" i="7" s="1"/>
  <c r="CS31" i="7"/>
  <c r="CT32" i="7"/>
  <c r="CK26" i="7"/>
  <c r="CF27" i="7"/>
  <c r="B23" i="43"/>
  <c r="CJ31" i="35"/>
  <c r="BN30" i="7"/>
  <c r="BM37" i="39"/>
  <c r="C26" i="43"/>
  <c r="CT35" i="39"/>
  <c r="CH31" i="35"/>
  <c r="BY27" i="39"/>
  <c r="BW31" i="35"/>
  <c r="BV23" i="7"/>
  <c r="CP27" i="35"/>
  <c r="CF24" i="35"/>
  <c r="C29" i="43"/>
  <c r="BO23" i="35"/>
  <c r="BH25" i="7"/>
  <c r="CH36" i="35"/>
  <c r="CM31" i="35"/>
  <c r="CQ29" i="35"/>
  <c r="CO33" i="35"/>
  <c r="C23" i="43"/>
  <c r="BB24" i="35"/>
  <c r="BB37" i="35"/>
  <c r="BF26" i="35"/>
  <c r="CV33" i="7"/>
  <c r="BL26" i="7"/>
  <c r="CS32" i="35"/>
  <c r="BO30" i="7"/>
  <c r="BV37" i="35"/>
  <c r="BI24" i="39"/>
  <c r="BH30" i="7"/>
  <c r="CB37" i="35"/>
  <c r="BJ31" i="7"/>
  <c r="E34" i="43"/>
  <c r="BP31" i="39"/>
  <c r="BG36" i="39"/>
  <c r="CJ29" i="7"/>
  <c r="BZ24" i="35"/>
  <c r="BF33" i="35"/>
  <c r="BF34" i="39"/>
  <c r="CM33" i="7"/>
  <c r="CV31" i="35"/>
  <c r="BO24" i="35"/>
  <c r="CQ30" i="35"/>
  <c r="CF31" i="39"/>
  <c r="BM34" i="7"/>
  <c r="BU32" i="35"/>
  <c r="BS36" i="39"/>
  <c r="BX33" i="35"/>
  <c r="BG37" i="39"/>
  <c r="BB36" i="7"/>
  <c r="CF33" i="7"/>
  <c r="CX27" i="7"/>
  <c r="BL24" i="7"/>
  <c r="CR33" i="7"/>
  <c r="CL26" i="35"/>
  <c r="CC27" i="39"/>
  <c r="BW25" i="7"/>
  <c r="BG31" i="39"/>
  <c r="BS31" i="7"/>
  <c r="BJ36" i="7"/>
  <c r="CM36" i="35"/>
  <c r="BY34" i="7"/>
  <c r="CL30" i="35"/>
  <c r="BP30" i="7"/>
  <c r="BL29" i="7"/>
  <c r="CU29" i="35"/>
  <c r="BD36" i="7"/>
  <c r="CD32" i="35"/>
  <c r="BF32" i="39"/>
  <c r="CV36" i="35"/>
  <c r="BG26" i="35"/>
  <c r="CP29" i="39"/>
  <c r="CL29" i="7"/>
  <c r="BV26" i="35"/>
  <c r="CV28" i="35"/>
  <c r="CG35" i="7"/>
  <c r="CG46" i="7" s="1"/>
  <c r="BW29" i="35"/>
  <c r="BO27" i="39"/>
  <c r="BU37" i="7"/>
  <c r="CG33" i="7"/>
  <c r="BR24" i="35"/>
  <c r="CI33" i="7"/>
  <c r="CC25" i="39"/>
  <c r="CC34" i="7"/>
  <c r="CB23" i="35"/>
  <c r="BB30" i="7"/>
  <c r="BW30" i="7"/>
  <c r="BZ28" i="39"/>
  <c r="BR25" i="7"/>
  <c r="BQ34" i="39"/>
  <c r="CO35" i="39"/>
  <c r="CT23" i="39"/>
  <c r="CI23" i="39"/>
  <c r="CL31" i="35"/>
  <c r="BC34" i="35"/>
  <c r="CN26" i="35"/>
  <c r="BX32" i="35"/>
  <c r="CV30" i="39"/>
  <c r="CS25" i="39"/>
  <c r="CI34" i="7"/>
  <c r="BT25" i="35"/>
  <c r="BB37" i="39"/>
  <c r="BL36" i="39"/>
  <c r="BR24" i="39"/>
  <c r="BF25" i="35"/>
  <c r="CO30" i="39"/>
  <c r="BW29" i="39"/>
  <c r="BW26" i="35"/>
  <c r="BM33" i="39"/>
  <c r="CF27" i="35"/>
  <c r="CO29" i="39"/>
  <c r="BY28" i="35"/>
  <c r="CJ34" i="7"/>
  <c r="CS34" i="39"/>
  <c r="CR25" i="35"/>
  <c r="BN26" i="39"/>
  <c r="BI33" i="39"/>
  <c r="BX33" i="7"/>
  <c r="CH28" i="39"/>
  <c r="I34" i="43"/>
  <c r="BW33" i="39"/>
  <c r="CM26" i="39"/>
  <c r="CC31" i="39"/>
  <c r="CJ30" i="39"/>
  <c r="BH28" i="39"/>
  <c r="CD24" i="35"/>
  <c r="CT36" i="35"/>
  <c r="BF37" i="7"/>
  <c r="BV28" i="35"/>
  <c r="BN26" i="35"/>
  <c r="CQ35" i="7"/>
  <c r="CQ46" i="7" s="1"/>
  <c r="CL28" i="35"/>
  <c r="BB27" i="35"/>
  <c r="BX25" i="7"/>
  <c r="BY23" i="39"/>
  <c r="CG30" i="35"/>
  <c r="CL29" i="35"/>
  <c r="BH24" i="7"/>
  <c r="BB35" i="7"/>
  <c r="BB46" i="7" s="1"/>
  <c r="CC59" i="7" s="1"/>
  <c r="CS33" i="35"/>
  <c r="BG28" i="35"/>
  <c r="BQ26" i="35"/>
  <c r="CI27" i="35"/>
  <c r="BR28" i="7"/>
  <c r="CF24" i="7"/>
  <c r="CA31" i="7"/>
  <c r="CH31" i="7"/>
  <c r="CE24" i="35"/>
  <c r="BC30" i="39"/>
  <c r="CP29" i="7"/>
  <c r="BG33" i="39"/>
  <c r="BC36" i="7"/>
  <c r="CS32" i="39"/>
  <c r="CB36" i="39"/>
  <c r="CL23" i="35"/>
  <c r="BL37" i="7"/>
  <c r="CO34" i="35"/>
  <c r="BR25" i="35"/>
  <c r="BJ34" i="35"/>
  <c r="BN26" i="7"/>
  <c r="BY34" i="35"/>
  <c r="BM27" i="35"/>
  <c r="CF36" i="7"/>
  <c r="BQ33" i="35"/>
  <c r="CT37" i="7"/>
  <c r="BY35" i="7"/>
  <c r="BY46" i="7" s="1"/>
  <c r="CH35" i="39"/>
  <c r="BZ37" i="7"/>
  <c r="BI27" i="7"/>
  <c r="BH27" i="35"/>
  <c r="CU34" i="7"/>
  <c r="CA32" i="7"/>
  <c r="BD26" i="35"/>
  <c r="BN28" i="7"/>
  <c r="C32" i="43"/>
  <c r="BT24" i="7"/>
  <c r="CT29" i="7"/>
  <c r="CS37" i="39"/>
  <c r="BL35" i="39"/>
  <c r="BK37" i="35"/>
  <c r="BX35" i="7"/>
  <c r="BX46" i="7" s="1"/>
  <c r="BS30" i="7"/>
  <c r="CU35" i="7"/>
  <c r="CU46" i="7" s="1"/>
  <c r="CB36" i="35"/>
  <c r="BH32" i="7"/>
  <c r="BA37" i="39"/>
  <c r="BS37" i="7"/>
  <c r="BG31" i="35"/>
  <c r="CJ32" i="7"/>
  <c r="BF32" i="35"/>
  <c r="BW30" i="39"/>
  <c r="CT36" i="7"/>
  <c r="CT34" i="35"/>
  <c r="BS25" i="7"/>
  <c r="CG34" i="39"/>
  <c r="BC34" i="7"/>
  <c r="BF23" i="7"/>
  <c r="CV35" i="39"/>
  <c r="CQ30" i="7"/>
  <c r="BE30" i="39"/>
  <c r="CA36" i="39"/>
  <c r="BG32" i="7"/>
  <c r="BM30" i="35"/>
  <c r="BH37" i="39"/>
  <c r="BZ23" i="7"/>
  <c r="BU27" i="39"/>
  <c r="CM37" i="7"/>
  <c r="BI31" i="35"/>
  <c r="CR26" i="39"/>
  <c r="BE33" i="35"/>
  <c r="CX36" i="7"/>
  <c r="CT30" i="7"/>
  <c r="BU35" i="35"/>
  <c r="BI30" i="7"/>
  <c r="B33" i="43"/>
  <c r="B26" i="43"/>
  <c r="BO34" i="39"/>
  <c r="BP25" i="35"/>
  <c r="BD31" i="7"/>
  <c r="CN25" i="7"/>
  <c r="CJ27" i="7"/>
  <c r="BY32" i="35"/>
  <c r="BL23" i="35"/>
  <c r="BF27" i="7"/>
  <c r="BE24" i="7"/>
  <c r="BJ26" i="35"/>
  <c r="CU23" i="7"/>
  <c r="CV24" i="7"/>
  <c r="CA34" i="35"/>
  <c r="BE27" i="35"/>
  <c r="CV27" i="39"/>
  <c r="CC25" i="35"/>
  <c r="CD34" i="35"/>
  <c r="CI32" i="39"/>
  <c r="CG36" i="7"/>
  <c r="BL27" i="39"/>
  <c r="CC23" i="35"/>
  <c r="CT29" i="39"/>
  <c r="CN28" i="7"/>
  <c r="BD26" i="39"/>
  <c r="BE26" i="35"/>
  <c r="BI37" i="39"/>
  <c r="CV33" i="39"/>
  <c r="CP23" i="35"/>
  <c r="CK30" i="39"/>
  <c r="CE31" i="7"/>
  <c r="CD27" i="39"/>
  <c r="CD30" i="35"/>
  <c r="BY31" i="39"/>
  <c r="CU28" i="39"/>
  <c r="CA33" i="39"/>
  <c r="BC29" i="39"/>
  <c r="H37" i="43"/>
  <c r="BV35" i="7"/>
  <c r="BV46" i="7" s="1"/>
  <c r="BY33" i="35"/>
  <c r="BE37" i="7"/>
  <c r="BU27" i="7"/>
  <c r="BR31" i="39"/>
  <c r="BT24" i="39"/>
  <c r="BS23" i="35"/>
  <c r="BT26" i="39"/>
  <c r="BO30" i="35"/>
  <c r="K23" i="43"/>
  <c r="BB30" i="35"/>
  <c r="BH26" i="35"/>
  <c r="BG34" i="35"/>
  <c r="C33" i="43"/>
  <c r="BI35" i="7"/>
  <c r="BI46" i="7" s="1"/>
  <c r="CQ34" i="39"/>
  <c r="CV34" i="35"/>
  <c r="CJ37" i="7"/>
  <c r="BB37" i="7"/>
  <c r="CH34" i="35"/>
  <c r="BN37" i="7"/>
  <c r="CI23" i="7"/>
  <c r="BZ27" i="39"/>
  <c r="CL24" i="35"/>
  <c r="BO29" i="7"/>
  <c r="BM28" i="7"/>
  <c r="CG29" i="35"/>
  <c r="CA37" i="39"/>
  <c r="CG28" i="35"/>
  <c r="BR36" i="7"/>
  <c r="BC32" i="39"/>
  <c r="BT25" i="7"/>
  <c r="BR35" i="7"/>
  <c r="BR46" i="7" s="1"/>
  <c r="BX23" i="7"/>
  <c r="CU24" i="35"/>
  <c r="BL24" i="39"/>
  <c r="K33" i="43"/>
  <c r="BT30" i="7"/>
  <c r="CC23" i="39"/>
  <c r="CS24" i="35"/>
  <c r="CX29" i="7"/>
  <c r="B32" i="43"/>
  <c r="BP24" i="35"/>
  <c r="CQ34" i="35"/>
  <c r="BH34" i="39"/>
  <c r="BG28" i="39"/>
  <c r="CP34" i="7"/>
  <c r="BL29" i="35"/>
  <c r="BL35" i="7"/>
  <c r="BL46" i="7" s="1"/>
  <c r="BA33" i="35"/>
  <c r="CT25" i="7"/>
  <c r="B27" i="43"/>
  <c r="BG23" i="35"/>
  <c r="E33" i="43"/>
  <c r="BF31" i="35"/>
  <c r="BY30" i="7"/>
  <c r="J28" i="43"/>
  <c r="BB25" i="7"/>
  <c r="CH28" i="35"/>
  <c r="BC35" i="7"/>
  <c r="BC46" i="7" s="1"/>
  <c r="CD59" i="7" s="1"/>
  <c r="CL34" i="35"/>
  <c r="BA30" i="35"/>
  <c r="BC26" i="7"/>
  <c r="CI37" i="35"/>
  <c r="CN34" i="7"/>
  <c r="BR36" i="35"/>
  <c r="CH33" i="39"/>
  <c r="BS31" i="35"/>
  <c r="CH24" i="35"/>
  <c r="BT34" i="39"/>
  <c r="CC36" i="39"/>
  <c r="CF29" i="7"/>
  <c r="BN33" i="39"/>
  <c r="BB31" i="35"/>
  <c r="CT24" i="7"/>
  <c r="CO32" i="7"/>
  <c r="CV27" i="7"/>
  <c r="BL30" i="39"/>
  <c r="CR30" i="35"/>
  <c r="BZ30" i="35"/>
  <c r="BM31" i="7"/>
  <c r="CI33" i="35"/>
  <c r="D31" i="43"/>
  <c r="CK36" i="7"/>
  <c r="BY26" i="7"/>
  <c r="CG27" i="39"/>
  <c r="BF30" i="35"/>
  <c r="BH36" i="35"/>
  <c r="BY26" i="35"/>
  <c r="BW36" i="7"/>
  <c r="CK36" i="35"/>
  <c r="BF33" i="39"/>
  <c r="BM23" i="7"/>
  <c r="CP24" i="35"/>
  <c r="CP37" i="7"/>
  <c r="CE29" i="35"/>
  <c r="BC25" i="39"/>
  <c r="C24" i="43"/>
  <c r="CC30" i="7"/>
  <c r="CD35" i="35"/>
  <c r="CB28" i="39"/>
  <c r="CV25" i="7"/>
  <c r="CB37" i="7"/>
  <c r="CU25" i="35"/>
  <c r="CK37" i="7"/>
  <c r="CE35" i="35"/>
  <c r="BF26" i="39"/>
  <c r="CV37" i="7"/>
  <c r="CA27" i="39"/>
  <c r="BG36" i="7"/>
  <c r="CQ37" i="7"/>
  <c r="CR27" i="39"/>
  <c r="BW29" i="7"/>
  <c r="BX24" i="7"/>
  <c r="BP33" i="7"/>
  <c r="BQ23" i="35"/>
  <c r="H23" i="43"/>
  <c r="BP37" i="35"/>
  <c r="BC33" i="35"/>
  <c r="D36" i="43"/>
  <c r="CI30" i="35"/>
  <c r="BU28" i="39"/>
  <c r="BQ31" i="7"/>
  <c r="CK35" i="35"/>
  <c r="CR35" i="7"/>
  <c r="CR46" i="7" s="1"/>
  <c r="BV33" i="35"/>
  <c r="BY31" i="35"/>
  <c r="CH37" i="7"/>
  <c r="CL27" i="7"/>
  <c r="BF26" i="7"/>
  <c r="BO34" i="35"/>
  <c r="BN29" i="7"/>
  <c r="BP28" i="35"/>
  <c r="BM37" i="35"/>
  <c r="BE24" i="35"/>
  <c r="CR37" i="39"/>
  <c r="CJ36" i="35"/>
  <c r="E30" i="43"/>
  <c r="BS36" i="7"/>
  <c r="BX32" i="7"/>
  <c r="BQ35" i="35"/>
  <c r="BN32" i="7"/>
  <c r="CD37" i="35"/>
  <c r="CJ28" i="35"/>
  <c r="BX37" i="7"/>
  <c r="CS36" i="35"/>
  <c r="BF23" i="39"/>
  <c r="CO37" i="35"/>
  <c r="BG33" i="35"/>
  <c r="BQ37" i="7"/>
  <c r="CO29" i="7"/>
  <c r="CN23" i="7"/>
  <c r="BS25" i="39"/>
  <c r="BF25" i="39"/>
  <c r="CH27" i="39"/>
  <c r="CJ29" i="35"/>
  <c r="BF23" i="35"/>
  <c r="CF36" i="35"/>
  <c r="CV37" i="35"/>
  <c r="CL30" i="39"/>
  <c r="CS30" i="35"/>
  <c r="BV35" i="39"/>
  <c r="CL28" i="39"/>
  <c r="CU31" i="7"/>
  <c r="CM23" i="35"/>
  <c r="BZ35" i="7"/>
  <c r="BZ46" i="7" s="1"/>
  <c r="CO28" i="7"/>
  <c r="BF37" i="39"/>
  <c r="BL36" i="7"/>
  <c r="BB24" i="7"/>
  <c r="CR28" i="39"/>
  <c r="BV36" i="39"/>
  <c r="BU26" i="7"/>
  <c r="BU36" i="39"/>
  <c r="CH35" i="35"/>
  <c r="CM24" i="35"/>
  <c r="CF37" i="7"/>
  <c r="CQ26" i="39"/>
  <c r="CP26" i="35"/>
  <c r="CV26" i="7"/>
  <c r="BL31" i="7"/>
  <c r="CW32" i="7"/>
  <c r="BB28" i="35"/>
  <c r="BI35" i="39"/>
  <c r="CK26" i="35"/>
  <c r="BS34" i="35"/>
  <c r="CM30" i="7"/>
  <c r="K26" i="43"/>
  <c r="CO27" i="7"/>
  <c r="BT30" i="39"/>
  <c r="BM27" i="39"/>
  <c r="CG35" i="35"/>
  <c r="CW33" i="7"/>
  <c r="BJ33" i="35"/>
  <c r="BD37" i="39"/>
  <c r="CF33" i="39"/>
  <c r="CA26" i="35"/>
  <c r="CQ25" i="7"/>
  <c r="CN35" i="39"/>
  <c r="CM31" i="7"/>
  <c r="CQ23" i="39"/>
  <c r="CR32" i="35"/>
  <c r="CQ32" i="39"/>
  <c r="BZ33" i="39"/>
  <c r="BZ37" i="39"/>
  <c r="BU28" i="7"/>
  <c r="CG37" i="39"/>
  <c r="CJ33" i="35"/>
  <c r="CF37" i="35"/>
  <c r="CI35" i="35"/>
  <c r="CS31" i="35"/>
  <c r="BK27" i="35"/>
  <c r="BV32" i="7"/>
  <c r="CK35" i="7"/>
  <c r="CK46" i="7" s="1"/>
  <c r="BK27" i="39"/>
  <c r="BH24" i="35"/>
  <c r="BY27" i="7"/>
  <c r="BY36" i="39"/>
  <c r="CI26" i="35"/>
  <c r="BU34" i="7"/>
  <c r="CD36" i="7"/>
  <c r="BR32" i="35"/>
  <c r="CI25" i="35"/>
  <c r="BQ36" i="7"/>
  <c r="CE28" i="7"/>
  <c r="BR26" i="35"/>
  <c r="BW34" i="7"/>
  <c r="CQ23" i="7"/>
  <c r="BJ36" i="35"/>
  <c r="CI28" i="7"/>
  <c r="BR33" i="35"/>
  <c r="CR24" i="35"/>
  <c r="BQ24" i="35"/>
  <c r="CN25" i="35"/>
  <c r="CF31" i="35"/>
  <c r="BH25" i="35"/>
  <c r="BE25" i="7"/>
  <c r="BQ26" i="39"/>
  <c r="CX28" i="7"/>
  <c r="BF32" i="7"/>
  <c r="CM37" i="35"/>
  <c r="CN32" i="35"/>
  <c r="CC37" i="7"/>
  <c r="BR30" i="35"/>
  <c r="CO26" i="7"/>
  <c r="BR37" i="7"/>
  <c r="BB34" i="35"/>
  <c r="BQ35" i="7"/>
  <c r="BQ46" i="7" s="1"/>
  <c r="BN30" i="35"/>
  <c r="BN31" i="7"/>
  <c r="CR25" i="7"/>
  <c r="CO24" i="39"/>
  <c r="BA35" i="39"/>
  <c r="CI27" i="7"/>
  <c r="BK26" i="35"/>
  <c r="CN24" i="35"/>
  <c r="BM29" i="7"/>
  <c r="BI36" i="7"/>
  <c r="CH32" i="7"/>
  <c r="BS23" i="39"/>
  <c r="CS29" i="35"/>
  <c r="BE29" i="35"/>
  <c r="BT35" i="35"/>
  <c r="BE23" i="7"/>
  <c r="CM23" i="7"/>
  <c r="BD34" i="35"/>
  <c r="CM30" i="35"/>
  <c r="BV25" i="7"/>
  <c r="BK32" i="7"/>
  <c r="CT35" i="35"/>
  <c r="CF35" i="35"/>
  <c r="CJ25" i="7"/>
  <c r="CJ37" i="35"/>
  <c r="CJ30" i="7"/>
  <c r="BB33" i="35"/>
  <c r="E29" i="43"/>
  <c r="BS32" i="7"/>
  <c r="CA37" i="35"/>
  <c r="BG35" i="7"/>
  <c r="BG46" i="7" s="1"/>
  <c r="CH59" i="7" s="1"/>
  <c r="CT33" i="35"/>
  <c r="BJ34" i="39"/>
  <c r="CR30" i="7"/>
  <c r="BB34" i="39"/>
  <c r="BH31" i="35"/>
  <c r="BY29" i="35"/>
  <c r="BA28" i="35"/>
  <c r="BZ31" i="7"/>
  <c r="CX33" i="7"/>
  <c r="CB37" i="39"/>
  <c r="BO24" i="39"/>
  <c r="CP32" i="39"/>
  <c r="CN30" i="39"/>
  <c r="BQ36" i="35"/>
  <c r="BS28" i="7"/>
  <c r="CH26" i="7"/>
  <c r="CD33" i="39"/>
  <c r="BW37" i="7"/>
  <c r="B30" i="43"/>
  <c r="K29" i="43"/>
  <c r="BJ34" i="7"/>
  <c r="CT23" i="35"/>
  <c r="BH27" i="7"/>
  <c r="BV24" i="7"/>
  <c r="BJ35" i="35"/>
  <c r="CU36" i="35"/>
  <c r="BA23" i="39"/>
  <c r="BE27" i="7"/>
  <c r="BT36" i="39"/>
  <c r="CT36" i="39"/>
  <c r="CV28" i="7"/>
  <c r="CQ27" i="7"/>
  <c r="CJ32" i="35"/>
  <c r="CD36" i="35"/>
  <c r="CV24" i="35"/>
  <c r="CP23" i="7"/>
  <c r="CQ36" i="39"/>
  <c r="CJ37" i="39"/>
  <c r="CD24" i="39"/>
  <c r="CO27" i="39"/>
  <c r="CK27" i="35"/>
  <c r="BE34" i="39"/>
  <c r="CD29" i="39"/>
  <c r="BZ28" i="7"/>
  <c r="BR24" i="7"/>
  <c r="CA33" i="7"/>
  <c r="BU32" i="39"/>
  <c r="CC29" i="7"/>
  <c r="CC26" i="39"/>
  <c r="CT26" i="7"/>
  <c r="BK37" i="39"/>
  <c r="K32" i="43"/>
  <c r="CU24" i="7"/>
  <c r="BL23" i="39"/>
  <c r="BP26" i="39"/>
  <c r="CV26" i="39"/>
  <c r="BA31" i="39"/>
  <c r="BD32" i="39"/>
  <c r="BI25" i="39"/>
  <c r="BG29" i="7"/>
  <c r="CA30" i="35"/>
  <c r="BZ27" i="7"/>
  <c r="BO26" i="39"/>
  <c r="BK31" i="39"/>
  <c r="BU24" i="39"/>
  <c r="CB23" i="39"/>
  <c r="CM29" i="39"/>
  <c r="CS24" i="39"/>
  <c r="CM27" i="35"/>
  <c r="CS35" i="7"/>
  <c r="CS46" i="7" s="1"/>
  <c r="CJ36" i="39"/>
  <c r="CN31" i="35"/>
  <c r="BX37" i="39"/>
  <c r="CS30" i="39"/>
  <c r="BY34" i="39"/>
  <c r="CJ25" i="35"/>
  <c r="BZ34" i="39"/>
  <c r="CB32" i="39"/>
  <c r="CD32" i="39"/>
  <c r="CC31" i="35"/>
  <c r="CC33" i="39"/>
  <c r="BP35" i="7"/>
  <c r="BP46" i="7" s="1"/>
  <c r="CM23" i="39"/>
  <c r="BQ24" i="39"/>
  <c r="CV25" i="35"/>
  <c r="CP23" i="39"/>
  <c r="BR23" i="35"/>
  <c r="CH23" i="39"/>
  <c r="BE25" i="39"/>
  <c r="BN35" i="35"/>
  <c r="CR34" i="7"/>
  <c r="CP24" i="7"/>
  <c r="BQ29" i="7"/>
  <c r="BK30" i="35"/>
  <c r="BH36" i="7"/>
  <c r="BH30" i="39"/>
  <c r="BV31" i="7"/>
  <c r="CR37" i="35"/>
  <c r="CG31" i="35"/>
  <c r="CG33" i="35"/>
  <c r="BV23" i="35"/>
  <c r="BT35" i="39"/>
  <c r="BR30" i="7"/>
  <c r="BQ34" i="35"/>
  <c r="CV35" i="7"/>
  <c r="CV46" i="7" s="1"/>
  <c r="BJ30" i="35"/>
  <c r="BN36" i="7"/>
  <c r="BZ36" i="35"/>
  <c r="BP29" i="35"/>
  <c r="CU33" i="35"/>
  <c r="BE31" i="39"/>
  <c r="BH31" i="7"/>
  <c r="BI27" i="35"/>
  <c r="BL32" i="7"/>
  <c r="CQ36" i="35"/>
  <c r="CB30" i="35"/>
  <c r="BF33" i="7"/>
  <c r="CA34" i="7"/>
  <c r="BQ26" i="7"/>
  <c r="CF37" i="39"/>
  <c r="BS23" i="7"/>
  <c r="CA29" i="35"/>
  <c r="BL34" i="35"/>
  <c r="BU34" i="35"/>
  <c r="CT31" i="39"/>
  <c r="CC32" i="35"/>
  <c r="BC33" i="7"/>
  <c r="CN36" i="35"/>
  <c r="CB27" i="7"/>
  <c r="CH27" i="35"/>
  <c r="CW28" i="7"/>
  <c r="CN32" i="39"/>
  <c r="BM28" i="35"/>
  <c r="BZ26" i="7"/>
  <c r="BC37" i="7"/>
  <c r="BR32" i="7"/>
  <c r="CT27" i="7"/>
  <c r="CN37" i="7"/>
  <c r="CU28" i="35"/>
  <c r="BC26" i="39"/>
  <c r="BN24" i="35"/>
  <c r="BN35" i="39"/>
  <c r="BL27" i="7"/>
  <c r="BY37" i="7"/>
  <c r="J35" i="43"/>
  <c r="BQ27" i="35"/>
  <c r="CF23" i="7"/>
  <c r="BY23" i="35"/>
  <c r="BW35" i="7"/>
  <c r="BW46" i="7" s="1"/>
  <c r="BN28" i="35"/>
  <c r="CI37" i="7"/>
  <c r="BE28" i="35"/>
  <c r="CD23" i="7"/>
  <c r="CF36" i="39"/>
  <c r="CW34" i="7"/>
  <c r="CS37" i="7"/>
  <c r="BV24" i="35"/>
  <c r="BT29" i="35"/>
  <c r="CL37" i="35"/>
  <c r="CJ28" i="7"/>
  <c r="BX36" i="7"/>
  <c r="BG30" i="39"/>
  <c r="CL37" i="7"/>
  <c r="CI33" i="39"/>
  <c r="BT34" i="7"/>
  <c r="BX28" i="7"/>
  <c r="CV29" i="7"/>
  <c r="BP24" i="7"/>
  <c r="CO26" i="39"/>
  <c r="BW33" i="35"/>
  <c r="CF33" i="35"/>
  <c r="CD29" i="35"/>
  <c r="C37" i="43"/>
  <c r="BO32" i="35"/>
  <c r="CC37" i="39"/>
  <c r="BZ29" i="7"/>
  <c r="BT34" i="35"/>
  <c r="BG30" i="7"/>
  <c r="CN29" i="35"/>
  <c r="BG33" i="7"/>
  <c r="BQ29" i="35"/>
  <c r="CL25" i="7"/>
  <c r="BK28" i="7"/>
  <c r="BW32" i="35"/>
  <c r="CN29" i="39"/>
  <c r="CT32" i="35"/>
  <c r="CA28" i="35"/>
  <c r="BK33" i="39"/>
  <c r="BH24" i="39"/>
  <c r="CD31" i="35"/>
  <c r="D30" i="43"/>
  <c r="BE23" i="39"/>
  <c r="BG27" i="7"/>
  <c r="CO34" i="39"/>
  <c r="BK34" i="35"/>
  <c r="BI32" i="35"/>
  <c r="BA36" i="35"/>
  <c r="BC30" i="35"/>
  <c r="CI27" i="39"/>
  <c r="BO29" i="39"/>
  <c r="BS26" i="39"/>
  <c r="CB31" i="39"/>
  <c r="BC23" i="39"/>
  <c r="BC29" i="7"/>
  <c r="BD26" i="7"/>
  <c r="CH30" i="7"/>
  <c r="BT23" i="39"/>
  <c r="CM27" i="39"/>
  <c r="CR36" i="39"/>
  <c r="BQ29" i="39"/>
  <c r="CN31" i="39"/>
  <c r="CT26" i="39"/>
  <c r="BP36" i="39"/>
  <c r="BM26" i="35"/>
  <c r="CL37" i="39"/>
  <c r="CG37" i="35"/>
  <c r="CR34" i="39"/>
  <c r="CH26" i="39"/>
  <c r="BM36" i="39"/>
  <c r="CD36" i="39"/>
  <c r="BP27" i="35"/>
  <c r="BU23" i="35"/>
  <c r="BK34" i="39"/>
  <c r="CB32" i="7"/>
  <c r="BZ24" i="7"/>
  <c r="BX27" i="7"/>
  <c r="CN27" i="35"/>
  <c r="BP34" i="39"/>
  <c r="BM25" i="35"/>
  <c r="BO28" i="7"/>
  <c r="BO37" i="7"/>
  <c r="BS26" i="7"/>
  <c r="BR28" i="35"/>
  <c r="CJ27" i="35"/>
  <c r="BG25" i="35"/>
  <c r="E31" i="43"/>
  <c r="BY24" i="35"/>
  <c r="CG29" i="7"/>
  <c r="BL37" i="35"/>
  <c r="BX35" i="39"/>
  <c r="BY33" i="7"/>
  <c r="BV35" i="35"/>
  <c r="CA27" i="7"/>
  <c r="BK33" i="7"/>
  <c r="BA26" i="35"/>
  <c r="CG34" i="35"/>
  <c r="CR29" i="35"/>
  <c r="BB31" i="7"/>
  <c r="CJ26" i="7"/>
  <c r="CN34" i="39"/>
  <c r="CO28" i="39"/>
  <c r="CP32" i="35"/>
  <c r="CO23" i="35"/>
  <c r="BX31" i="35"/>
  <c r="BD23" i="7"/>
  <c r="CK33" i="35"/>
  <c r="BA29" i="39"/>
  <c r="J34" i="43"/>
  <c r="H36" i="43"/>
  <c r="BC36" i="35"/>
  <c r="CN35" i="35"/>
  <c r="BG32" i="39"/>
  <c r="BG30" i="35"/>
  <c r="BX36" i="35"/>
  <c r="BJ27" i="7"/>
  <c r="BK30" i="7"/>
  <c r="BE37" i="35"/>
  <c r="CP26" i="7"/>
  <c r="CP31" i="7"/>
  <c r="D37" i="43"/>
  <c r="CU37" i="35"/>
  <c r="BT26" i="7"/>
  <c r="BP36" i="7"/>
  <c r="CV30" i="35"/>
  <c r="BB27" i="7"/>
  <c r="CM35" i="7"/>
  <c r="CM46" i="7" s="1"/>
  <c r="BB29" i="7"/>
  <c r="CG33" i="39"/>
  <c r="CE31" i="39"/>
  <c r="CR24" i="7"/>
  <c r="BE28" i="39"/>
  <c r="BU33" i="7"/>
  <c r="CO26" i="35"/>
  <c r="BC27" i="7"/>
  <c r="BG37" i="35"/>
  <c r="BF27" i="39"/>
  <c r="BD37" i="35"/>
  <c r="BF31" i="39"/>
  <c r="CP28" i="7"/>
  <c r="BZ27" i="35"/>
  <c r="CS23" i="7"/>
  <c r="BA24" i="35"/>
  <c r="CI24" i="35"/>
  <c r="BG24" i="35"/>
  <c r="BA25" i="39"/>
  <c r="CO24" i="35"/>
  <c r="BD27" i="7"/>
  <c r="CU34" i="35"/>
  <c r="BG24" i="7"/>
  <c r="BF35" i="35"/>
  <c r="CR28" i="35"/>
  <c r="BS34" i="7"/>
  <c r="CA28" i="7"/>
  <c r="CA32" i="39"/>
  <c r="CG25" i="7"/>
  <c r="CD25" i="7"/>
  <c r="BN33" i="35"/>
  <c r="BR34" i="35"/>
  <c r="BC32" i="7"/>
  <c r="CH37" i="35"/>
  <c r="CH25" i="7"/>
  <c r="E36" i="43"/>
  <c r="CB28" i="35"/>
  <c r="BH34" i="35"/>
  <c r="CC35" i="35"/>
  <c r="CM26" i="7"/>
  <c r="CH23" i="7"/>
  <c r="CH32" i="35"/>
  <c r="CB24" i="35"/>
  <c r="BM36" i="7"/>
  <c r="BJ33" i="7"/>
  <c r="C30" i="43"/>
  <c r="BP36" i="35"/>
  <c r="BK32" i="39"/>
  <c r="CK35" i="39"/>
  <c r="BK28" i="35"/>
  <c r="CC28" i="35"/>
  <c r="BE23" i="35"/>
  <c r="BC30" i="7"/>
  <c r="CK32" i="39"/>
  <c r="BT28" i="39"/>
  <c r="CL32" i="35"/>
  <c r="BS27" i="35"/>
  <c r="BR23" i="7"/>
  <c r="BU26" i="35"/>
  <c r="CH29" i="7"/>
  <c r="BP35" i="35"/>
  <c r="BI24" i="35"/>
  <c r="CL26" i="7"/>
  <c r="CE36" i="39"/>
  <c r="BJ28" i="7"/>
  <c r="BP37" i="7"/>
  <c r="CE29" i="39"/>
  <c r="B24" i="43"/>
  <c r="BF37" i="35"/>
  <c r="CH34" i="7"/>
  <c r="CC33" i="7"/>
  <c r="CN27" i="39"/>
  <c r="CW36" i="7"/>
  <c r="CM32" i="35"/>
  <c r="BZ25" i="7"/>
  <c r="CP35" i="39"/>
  <c r="CA23" i="35"/>
  <c r="BX29" i="35"/>
  <c r="BW32" i="7"/>
  <c r="BQ23" i="7"/>
  <c r="BH35" i="35"/>
  <c r="BP27" i="7"/>
  <c r="C34" i="43"/>
  <c r="BL34" i="39"/>
  <c r="CS29" i="39"/>
  <c r="CD29" i="7"/>
  <c r="BO26" i="35"/>
  <c r="BJ37" i="35"/>
  <c r="BT23" i="7"/>
  <c r="BD30" i="39"/>
  <c r="BQ32" i="7"/>
  <c r="BT31" i="35"/>
  <c r="CB26" i="39"/>
  <c r="BJ35" i="39"/>
  <c r="BB32" i="39"/>
  <c r="BW32" i="39"/>
  <c r="BJ35" i="7"/>
  <c r="BJ46" i="7" s="1"/>
  <c r="BM27" i="7"/>
  <c r="BI28" i="35"/>
  <c r="CO29" i="35"/>
  <c r="BH26" i="39"/>
  <c r="CO33" i="7"/>
  <c r="BY35" i="35"/>
  <c r="CQ32" i="7"/>
  <c r="CC34" i="39"/>
  <c r="CQ24" i="7"/>
  <c r="CS25" i="35"/>
  <c r="CE30" i="35"/>
  <c r="CF26" i="7"/>
  <c r="BX24" i="35"/>
  <c r="CG31" i="7"/>
  <c r="CE23" i="7"/>
  <c r="BC28" i="35"/>
  <c r="J29" i="43"/>
  <c r="I27" i="43"/>
  <c r="BM25" i="39"/>
  <c r="BU36" i="7"/>
  <c r="BY36" i="35"/>
  <c r="CS34" i="7"/>
  <c r="BJ23" i="39"/>
  <c r="BA31" i="35"/>
  <c r="CP24" i="39"/>
  <c r="BI28" i="39"/>
  <c r="CS28" i="7"/>
  <c r="CD23" i="39"/>
  <c r="CN28" i="39"/>
  <c r="BY29" i="39"/>
  <c r="CQ25" i="39"/>
  <c r="CH33" i="7"/>
  <c r="H27" i="43"/>
  <c r="CA23" i="39"/>
  <c r="CH31" i="39"/>
  <c r="BV25" i="39"/>
  <c r="CH36" i="7"/>
  <c r="CQ33" i="7"/>
  <c r="CL27" i="35"/>
  <c r="CL29" i="39"/>
  <c r="CU30" i="39"/>
  <c r="CI37" i="39"/>
  <c r="CD30" i="7"/>
  <c r="BJ29" i="39"/>
  <c r="CP37" i="39"/>
  <c r="BX27" i="35"/>
  <c r="J25" i="43"/>
  <c r="CC27" i="7"/>
  <c r="BB33" i="39"/>
  <c r="H26" i="43"/>
  <c r="CF23" i="35"/>
  <c r="CJ31" i="7"/>
  <c r="BJ26" i="7"/>
  <c r="CH37" i="39"/>
  <c r="BW25" i="35"/>
  <c r="CC30" i="35"/>
  <c r="BD32" i="35"/>
  <c r="CD34" i="7"/>
  <c r="BE31" i="35"/>
  <c r="BB35" i="39"/>
  <c r="CA31" i="35"/>
  <c r="CU29" i="39"/>
  <c r="CS36" i="7"/>
  <c r="BH33" i="35"/>
  <c r="BK37" i="7"/>
  <c r="CF34" i="35"/>
  <c r="BA34" i="39"/>
  <c r="BE32" i="35"/>
  <c r="BU30" i="7"/>
  <c r="CF28" i="39"/>
  <c r="BO26" i="7"/>
  <c r="BY27" i="35"/>
  <c r="BT37" i="35"/>
  <c r="BQ30" i="7"/>
  <c r="D33" i="43"/>
  <c r="CB29" i="7"/>
  <c r="BU31" i="7"/>
  <c r="BZ35" i="39"/>
  <c r="BC27" i="39"/>
  <c r="CV33" i="35"/>
  <c r="CF30" i="35"/>
  <c r="BC25" i="7"/>
  <c r="BW23" i="7"/>
  <c r="CL33" i="35"/>
  <c r="CP36" i="7"/>
  <c r="CG32" i="35"/>
  <c r="CC24" i="7"/>
  <c r="CJ23" i="7"/>
  <c r="CK23" i="7"/>
  <c r="CE36" i="7"/>
  <c r="CK28" i="35"/>
  <c r="BY25" i="7"/>
  <c r="CG37" i="7"/>
  <c r="BQ24" i="7"/>
  <c r="CR31" i="39"/>
  <c r="CJ35" i="39"/>
  <c r="I35" i="43"/>
  <c r="BH32" i="39"/>
  <c r="CD37" i="39"/>
  <c r="BZ32" i="39"/>
  <c r="CA23" i="7"/>
  <c r="B28" i="43"/>
  <c r="BA34" i="35"/>
  <c r="CM25" i="35"/>
  <c r="CP29" i="35"/>
  <c r="BF35" i="39"/>
  <c r="CI31" i="35"/>
  <c r="BA36" i="39"/>
  <c r="CM36" i="7"/>
  <c r="BA25" i="35"/>
  <c r="CO23" i="7"/>
  <c r="K37" i="43"/>
  <c r="BI23" i="35"/>
  <c r="BM24" i="7"/>
  <c r="BU24" i="7"/>
  <c r="BP34" i="7"/>
  <c r="CX32" i="7"/>
  <c r="BH37" i="35"/>
  <c r="BI24" i="7"/>
  <c r="BL35" i="35"/>
  <c r="BK29" i="7"/>
  <c r="BX35" i="35"/>
  <c r="BX30" i="39"/>
  <c r="CR33" i="39"/>
  <c r="CJ24" i="7"/>
  <c r="CG31" i="39"/>
  <c r="BI37" i="35"/>
  <c r="CC29" i="35"/>
  <c r="CI26" i="7"/>
  <c r="CM33" i="35"/>
  <c r="CO25" i="35"/>
  <c r="CI32" i="35"/>
  <c r="BE30" i="7"/>
  <c r="BR34" i="39"/>
  <c r="BM34" i="35"/>
  <c r="BI33" i="35"/>
  <c r="BN29" i="35"/>
  <c r="BK35" i="35"/>
  <c r="BE26" i="7"/>
  <c r="BS36" i="35"/>
  <c r="CX24" i="7"/>
  <c r="BS27" i="39"/>
  <c r="CE25" i="35"/>
  <c r="BU24" i="35"/>
  <c r="BO24" i="7"/>
  <c r="BJ27" i="35"/>
  <c r="D35" i="43"/>
  <c r="BQ36" i="39"/>
  <c r="CB35" i="7"/>
  <c r="CB46" i="7" s="1"/>
  <c r="CC33" i="35"/>
  <c r="CR35" i="39"/>
  <c r="BL34" i="7"/>
  <c r="CU31" i="39"/>
  <c r="BB35" i="35"/>
  <c r="BQ31" i="35"/>
  <c r="CB33" i="7"/>
  <c r="BC37" i="35"/>
  <c r="BP31" i="35"/>
  <c r="CD33" i="7"/>
  <c r="BT32" i="39"/>
  <c r="BT25" i="39"/>
  <c r="CF34" i="39"/>
  <c r="BU37" i="39"/>
  <c r="CI28" i="35"/>
  <c r="CC34" i="35"/>
  <c r="CT37" i="35"/>
  <c r="I28" i="43"/>
  <c r="CE33" i="39"/>
  <c r="CX25" i="7"/>
  <c r="BC35" i="39"/>
  <c r="BW24" i="39"/>
  <c r="BZ29" i="39"/>
  <c r="CP25" i="39"/>
  <c r="K28" i="43"/>
  <c r="BP27" i="39"/>
  <c r="B36" i="43"/>
  <c r="CG23" i="39"/>
  <c r="CG29" i="39"/>
  <c r="BK25" i="39"/>
  <c r="BV26" i="39"/>
  <c r="BL26" i="39"/>
  <c r="BL33" i="39"/>
  <c r="BD33" i="35"/>
  <c r="CV31" i="7"/>
  <c r="CN23" i="35"/>
  <c r="CW29" i="7"/>
  <c r="H29" i="43"/>
  <c r="BJ26" i="39"/>
  <c r="BR36" i="39"/>
  <c r="CO25" i="39"/>
  <c r="CT32" i="39"/>
  <c r="CO27" i="35"/>
  <c r="J31" i="43"/>
  <c r="BQ31" i="39"/>
  <c r="BV27" i="35"/>
  <c r="BN23" i="7"/>
  <c r="D25" i="43"/>
  <c r="CO33" i="39"/>
  <c r="BG29" i="35"/>
  <c r="BQ34" i="7"/>
  <c r="BO37" i="35"/>
  <c r="BQ30" i="35"/>
  <c r="BM30" i="39"/>
  <c r="CD25" i="39"/>
  <c r="CP27" i="39"/>
  <c r="BN31" i="39"/>
  <c r="BS34" i="39"/>
  <c r="BI25" i="7"/>
  <c r="BY24" i="39"/>
  <c r="BU25" i="39"/>
  <c r="BP37" i="39"/>
  <c r="I29" i="43"/>
  <c r="BV36" i="7"/>
  <c r="BA23" i="35"/>
  <c r="CP26" i="39"/>
  <c r="CM29" i="35"/>
  <c r="BV34" i="35"/>
  <c r="BJ30" i="7"/>
  <c r="BH30" i="35"/>
  <c r="BQ33" i="39"/>
  <c r="CP27" i="7"/>
  <c r="CL28" i="7"/>
  <c r="BS32" i="35"/>
  <c r="CN37" i="35"/>
  <c r="BI34" i="7"/>
  <c r="BK27" i="7"/>
  <c r="CB28" i="7"/>
  <c r="CG27" i="7"/>
  <c r="BA28" i="39"/>
  <c r="BI33" i="7"/>
  <c r="BV30" i="39"/>
  <c r="CE34" i="7"/>
  <c r="CF28" i="7"/>
  <c r="BU23" i="7"/>
  <c r="CU28" i="7"/>
  <c r="BX25" i="35"/>
  <c r="BH26" i="7"/>
  <c r="BP23" i="35"/>
  <c r="BD28" i="7"/>
  <c r="CA35" i="39"/>
  <c r="D23" i="43"/>
  <c r="BH23" i="35"/>
  <c r="BF34" i="35"/>
  <c r="BA26" i="39"/>
  <c r="BU30" i="35"/>
  <c r="CH25" i="35"/>
  <c r="BA27" i="39"/>
  <c r="CA36" i="35"/>
  <c r="CL33" i="39"/>
  <c r="BC31" i="7"/>
  <c r="BU33" i="35"/>
  <c r="BD24" i="7"/>
  <c r="CP31" i="35"/>
  <c r="CN37" i="39"/>
  <c r="BF30" i="7"/>
  <c r="BQ33" i="7"/>
  <c r="CV36" i="7"/>
  <c r="CT31" i="7"/>
  <c r="BK36" i="35"/>
  <c r="BU27" i="35"/>
  <c r="CD31" i="7"/>
  <c r="BH37" i="7"/>
  <c r="CX26" i="7"/>
  <c r="BV30" i="7"/>
  <c r="BH31" i="39"/>
  <c r="BD36" i="39"/>
  <c r="BD30" i="35"/>
  <c r="BZ35" i="35"/>
  <c r="CX30" i="7"/>
  <c r="BV36" i="35"/>
  <c r="BF25" i="7"/>
  <c r="BW30" i="35"/>
  <c r="BU31" i="35"/>
  <c r="CW35" i="7"/>
  <c r="CW46" i="7" s="1"/>
  <c r="BU36" i="35"/>
  <c r="BW27" i="7"/>
  <c r="BT36" i="7"/>
  <c r="BV33" i="39"/>
  <c r="BJ37" i="7"/>
  <c r="CB33" i="35"/>
  <c r="BD31" i="39"/>
  <c r="BC23" i="7"/>
  <c r="BQ28" i="35"/>
  <c r="CP36" i="35"/>
  <c r="BH23" i="39"/>
  <c r="CQ28" i="7"/>
  <c r="CE23" i="35"/>
  <c r="CI28" i="39"/>
  <c r="CM25" i="39"/>
  <c r="CR33" i="35"/>
  <c r="CF35" i="39"/>
  <c r="CL31" i="7"/>
  <c r="CQ33" i="35"/>
  <c r="BI23" i="7"/>
  <c r="BZ32" i="35"/>
  <c r="BT37" i="39"/>
  <c r="B29" i="43"/>
  <c r="BB25" i="35"/>
  <c r="CS26" i="7"/>
  <c r="BK24" i="7"/>
  <c r="BJ24" i="7"/>
  <c r="CH27" i="7"/>
  <c r="BG35" i="35"/>
  <c r="CE37" i="35"/>
  <c r="BB36" i="35"/>
  <c r="BT28" i="7"/>
  <c r="CN26" i="7"/>
  <c r="CN31" i="7"/>
  <c r="BP34" i="35"/>
  <c r="CR26" i="35"/>
  <c r="BP28" i="7"/>
  <c r="BE35" i="7"/>
  <c r="BE46" i="7" s="1"/>
  <c r="CF59" i="7" s="1"/>
  <c r="CA27" i="35"/>
  <c r="BC35" i="35"/>
  <c r="CE33" i="7"/>
  <c r="BQ27" i="7"/>
  <c r="BR35" i="35"/>
  <c r="BT31" i="39"/>
  <c r="BK30" i="39"/>
  <c r="BO32" i="7"/>
  <c r="BB23" i="7"/>
  <c r="CE36" i="35"/>
  <c r="CT28" i="35"/>
  <c r="BT29" i="7"/>
  <c r="CS31" i="39"/>
  <c r="BX25" i="39"/>
  <c r="CL25" i="39"/>
  <c r="BV25" i="35"/>
  <c r="CD26" i="39"/>
  <c r="BM29" i="35"/>
  <c r="CB27" i="35"/>
  <c r="BU37" i="35"/>
  <c r="BM32" i="39"/>
  <c r="BC25" i="35"/>
  <c r="BE29" i="7"/>
  <c r="BV28" i="7"/>
  <c r="BT26" i="35"/>
  <c r="BU28" i="35"/>
  <c r="BG26" i="39"/>
  <c r="BF36" i="35"/>
  <c r="BY23" i="7"/>
  <c r="CG32" i="39"/>
  <c r="CO28" i="35"/>
  <c r="BB23" i="35"/>
  <c r="CM33" i="39"/>
  <c r="BI29" i="35"/>
  <c r="BM33" i="35"/>
  <c r="BG35" i="39"/>
  <c r="BK31" i="35"/>
  <c r="BT37" i="7"/>
  <c r="CU32" i="35"/>
  <c r="J37" i="43"/>
  <c r="BF35" i="7"/>
  <c r="BF46" i="7" s="1"/>
  <c r="CG59" i="7" s="1"/>
  <c r="CB31" i="7"/>
  <c r="BN31" i="35"/>
  <c r="CA26" i="7"/>
  <c r="BD27" i="39"/>
  <c r="BK25" i="7"/>
  <c r="CU29" i="7"/>
  <c r="CC35" i="7"/>
  <c r="CC46" i="7" s="1"/>
  <c r="CW24" i="7"/>
  <c r="CM31" i="39"/>
  <c r="BG34" i="39"/>
  <c r="BD30" i="7"/>
  <c r="CD24" i="7"/>
  <c r="C27" i="43"/>
  <c r="I31" i="43"/>
  <c r="CG28" i="39"/>
  <c r="E27" i="43"/>
  <c r="CR36" i="7"/>
  <c r="BF29" i="39"/>
  <c r="CN36" i="7"/>
  <c r="BP33" i="39"/>
  <c r="CK37" i="35"/>
  <c r="CQ34" i="7"/>
  <c r="BO28" i="35"/>
  <c r="CE24" i="39"/>
  <c r="BI36" i="35"/>
  <c r="CJ27" i="39"/>
  <c r="BZ24" i="39"/>
  <c r="CE30" i="39"/>
  <c r="C35" i="43"/>
  <c r="BC31" i="35"/>
  <c r="CR32" i="39"/>
  <c r="BH35" i="7"/>
  <c r="BH46" i="7" s="1"/>
  <c r="BN37" i="35"/>
  <c r="BE25" i="35"/>
  <c r="BW36" i="35"/>
  <c r="CR34" i="35"/>
  <c r="BG27" i="39"/>
  <c r="BB28" i="7"/>
  <c r="CI24" i="7"/>
  <c r="BT33" i="39"/>
  <c r="BR32" i="39"/>
  <c r="BI34" i="39"/>
  <c r="CB26" i="35"/>
  <c r="BH33" i="39"/>
  <c r="CJ34" i="35"/>
  <c r="CR27" i="35"/>
  <c r="BZ33" i="35"/>
  <c r="CK31" i="7"/>
  <c r="BD29" i="7"/>
  <c r="BM34" i="39"/>
  <c r="BD33" i="7"/>
  <c r="CL34" i="7"/>
  <c r="E32" i="43"/>
  <c r="CR29" i="7"/>
  <c r="CJ29" i="39"/>
  <c r="BU30" i="39"/>
  <c r="BI31" i="39"/>
  <c r="BB29" i="35"/>
  <c r="CG30" i="39"/>
  <c r="BZ33" i="7"/>
  <c r="BP28" i="39"/>
  <c r="BR28" i="39"/>
  <c r="CA29" i="39"/>
  <c r="CH34" i="39"/>
  <c r="BS27" i="7"/>
  <c r="BM31" i="39"/>
  <c r="CD27" i="35"/>
  <c r="CJ33" i="39"/>
  <c r="CQ24" i="35"/>
  <c r="CD34" i="39"/>
  <c r="BB30" i="39"/>
  <c r="BZ36" i="7"/>
  <c r="CR37" i="7"/>
  <c r="BP35" i="39"/>
  <c r="BU26" i="39"/>
  <c r="CU24" i="39"/>
  <c r="CO23" i="39"/>
  <c r="BJ25" i="39"/>
  <c r="CH25" i="39"/>
  <c r="H34" i="43"/>
  <c r="CL31" i="39"/>
  <c r="CA31" i="39"/>
  <c r="CB24" i="39"/>
  <c r="BQ32" i="39"/>
  <c r="BF28" i="39"/>
  <c r="CV29" i="39"/>
  <c r="BX34" i="39"/>
  <c r="CB23" i="7"/>
  <c r="BK36" i="39"/>
  <c r="BD24" i="35"/>
  <c r="D27" i="43"/>
  <c r="CS29" i="7"/>
  <c r="I32" i="43"/>
  <c r="BK24" i="35"/>
  <c r="BJ28" i="35"/>
  <c r="C25" i="43"/>
  <c r="BK35" i="39"/>
  <c r="BC23" i="35"/>
  <c r="CE26" i="35"/>
  <c r="BT23" i="35"/>
  <c r="CR23" i="35"/>
  <c r="BB28" i="39"/>
  <c r="CF28" i="35"/>
  <c r="K36" i="43"/>
  <c r="CM36" i="39"/>
  <c r="BJ32" i="7"/>
  <c r="BZ31" i="39"/>
  <c r="BG37" i="7"/>
  <c r="BW37" i="39"/>
  <c r="BR26" i="7"/>
  <c r="BF28" i="35"/>
  <c r="CK25" i="7"/>
  <c r="BF24" i="35"/>
  <c r="CO30" i="35"/>
  <c r="CH32" i="39"/>
  <c r="CD35" i="7"/>
  <c r="CD46" i="7" s="1"/>
  <c r="CI29" i="7"/>
  <c r="BW36" i="39"/>
  <c r="BW28" i="39"/>
  <c r="BI23" i="39"/>
  <c r="BM26" i="39"/>
  <c r="BK23" i="39"/>
  <c r="BL28" i="39"/>
  <c r="BF28" i="7"/>
  <c r="BZ23" i="35"/>
  <c r="BO31" i="7"/>
  <c r="BT27" i="39"/>
  <c r="CG24" i="35"/>
  <c r="BP30" i="35"/>
  <c r="CF30" i="39"/>
  <c r="BZ32" i="7"/>
  <c r="CV37" i="39"/>
  <c r="BY28" i="7"/>
  <c r="BF36" i="7"/>
  <c r="CQ26" i="35"/>
  <c r="BS33" i="7"/>
  <c r="CA35" i="7"/>
  <c r="CA46" i="7" s="1"/>
  <c r="BJ31" i="35"/>
  <c r="BW23" i="35"/>
  <c r="CO36" i="35"/>
  <c r="D28" i="43"/>
  <c r="CN33" i="7"/>
  <c r="BI30" i="35"/>
  <c r="BN27" i="7"/>
  <c r="CC27" i="35"/>
  <c r="BK29" i="35"/>
  <c r="CN35" i="7"/>
  <c r="CN46" i="7" s="1"/>
  <c r="CM30" i="39"/>
  <c r="CR25" i="39"/>
  <c r="CV32" i="35"/>
  <c r="CF32" i="7"/>
  <c r="CC28" i="7"/>
  <c r="BD34" i="39"/>
  <c r="CK28" i="7"/>
  <c r="CE31" i="35"/>
  <c r="CC26" i="35"/>
  <c r="CT28" i="39"/>
  <c r="CD30" i="39"/>
  <c r="BD27" i="35"/>
  <c r="BM35" i="39"/>
  <c r="BX30" i="7"/>
  <c r="CF26" i="35"/>
  <c r="BE36" i="39"/>
  <c r="CS23" i="35"/>
  <c r="CP28" i="39"/>
  <c r="BX33" i="39"/>
  <c r="CM28" i="39"/>
  <c r="CT34" i="7"/>
  <c r="BC26" i="35"/>
  <c r="CM24" i="39"/>
  <c r="BB34" i="7"/>
  <c r="K31" i="43"/>
  <c r="CT37" i="39"/>
  <c r="BB24" i="39"/>
  <c r="BD37" i="7"/>
  <c r="CV29" i="35"/>
  <c r="BD36" i="35"/>
  <c r="CW37" i="7"/>
  <c r="BM30" i="7"/>
  <c r="CX35" i="7"/>
  <c r="CX46" i="7" s="1"/>
  <c r="BK26" i="7"/>
  <c r="BB26" i="7"/>
  <c r="BT27" i="7"/>
  <c r="BO33" i="35"/>
  <c r="BG25" i="7"/>
  <c r="BV34" i="7"/>
  <c r="BB32" i="35"/>
  <c r="BT33" i="7"/>
  <c r="CJ30" i="35"/>
  <c r="CQ35" i="39"/>
  <c r="BQ35" i="39"/>
  <c r="CS33" i="7"/>
  <c r="CE25" i="39"/>
  <c r="BO33" i="7"/>
  <c r="BU23" i="39"/>
  <c r="BC24" i="7"/>
  <c r="BJ28" i="39"/>
  <c r="BE32" i="7"/>
  <c r="BL30" i="35"/>
  <c r="BX23" i="35"/>
  <c r="CU36" i="7"/>
  <c r="BL23" i="7"/>
  <c r="CI36" i="35"/>
  <c r="CI34" i="39"/>
  <c r="CS35" i="35"/>
  <c r="BH29" i="7"/>
  <c r="CL36" i="35"/>
  <c r="BL30" i="7"/>
  <c r="BD35" i="39"/>
  <c r="BL27" i="35"/>
  <c r="BB23" i="39"/>
  <c r="CJ31" i="39"/>
  <c r="CT24" i="35"/>
  <c r="BZ30" i="39"/>
  <c r="BQ30" i="39"/>
  <c r="BR31" i="35"/>
  <c r="CK28" i="39"/>
  <c r="BD28" i="35"/>
  <c r="BX29" i="39"/>
  <c r="BQ25" i="35"/>
  <c r="CU32" i="7"/>
  <c r="E35" i="43"/>
  <c r="CT30" i="35"/>
  <c r="BJ33" i="39"/>
  <c r="BI30" i="39"/>
  <c r="BV29" i="39"/>
  <c r="CC35" i="39"/>
  <c r="BK23" i="35"/>
  <c r="CI31" i="7"/>
  <c r="BC24" i="39"/>
  <c r="BS31" i="39"/>
  <c r="BQ23" i="39"/>
  <c r="BZ23" i="39"/>
  <c r="BX34" i="7"/>
  <c r="BL29" i="39"/>
  <c r="CA24" i="39"/>
  <c r="CB34" i="35"/>
  <c r="BM33" i="7"/>
  <c r="CU30" i="7"/>
  <c r="BS33" i="35"/>
  <c r="CV32" i="7"/>
  <c r="CQ36" i="7"/>
  <c r="CW25" i="7"/>
  <c r="CU25" i="7"/>
  <c r="CR23" i="7"/>
  <c r="BR25" i="39"/>
  <c r="BS35" i="35"/>
  <c r="CM34" i="7"/>
  <c r="CK30" i="7"/>
  <c r="BR37" i="35"/>
  <c r="CE23" i="39"/>
  <c r="CO32" i="35"/>
  <c r="CB29" i="35"/>
  <c r="BF31" i="7"/>
  <c r="CG36" i="35"/>
  <c r="BT28" i="35"/>
  <c r="BW35" i="35"/>
  <c r="CB35" i="35"/>
  <c r="CP25" i="35"/>
  <c r="BK35" i="7"/>
  <c r="BK46" i="7" s="1"/>
  <c r="CF25" i="7"/>
  <c r="BK23" i="7"/>
  <c r="CF32" i="35"/>
  <c r="BN24" i="7"/>
  <c r="BO34" i="7"/>
  <c r="BK28" i="39"/>
  <c r="BH25" i="39"/>
  <c r="BT35" i="7"/>
  <c r="BT46" i="7" s="1"/>
  <c r="BL26" i="35"/>
  <c r="CC36" i="7"/>
  <c r="BE37" i="39"/>
  <c r="CU30" i="35"/>
  <c r="BV31" i="39"/>
  <c r="BP32" i="35"/>
  <c r="CE28" i="35"/>
  <c r="CV23" i="39"/>
  <c r="BJ36" i="39"/>
  <c r="BV30" i="35"/>
  <c r="BO36" i="39"/>
  <c r="BY32" i="39"/>
  <c r="BK34" i="7"/>
  <c r="CC31" i="7"/>
  <c r="CB30" i="39"/>
  <c r="BV27" i="39"/>
  <c r="BB25" i="39"/>
  <c r="H32" i="43"/>
  <c r="BO35" i="39"/>
  <c r="CE27" i="35"/>
  <c r="BY28" i="39"/>
  <c r="CS27" i="35"/>
  <c r="BC37" i="39"/>
  <c r="BU33" i="39"/>
  <c r="BC28" i="7"/>
  <c r="CE32" i="35"/>
  <c r="CQ37" i="35"/>
  <c r="BS25" i="35"/>
  <c r="CQ31" i="7"/>
  <c r="I37" i="43"/>
  <c r="CM27" i="7"/>
  <c r="BO30" i="39"/>
  <c r="CP33" i="7"/>
  <c r="CT27" i="35"/>
  <c r="CB33" i="39"/>
  <c r="CD28" i="39"/>
  <c r="BS32" i="39"/>
  <c r="CE29" i="7"/>
  <c r="BI26" i="39"/>
  <c r="BN24" i="39"/>
  <c r="CK24" i="35"/>
  <c r="CN28" i="35"/>
  <c r="BD29" i="39"/>
  <c r="BN25" i="35"/>
  <c r="CI30" i="39"/>
  <c r="BC31" i="39"/>
  <c r="BO36" i="35"/>
  <c r="BD34" i="7"/>
  <c r="BI26" i="7"/>
  <c r="CE24" i="7"/>
  <c r="BN36" i="35"/>
  <c r="CL32" i="7"/>
  <c r="CU35" i="39"/>
  <c r="CH24" i="7"/>
  <c r="BG27" i="35"/>
  <c r="BW26" i="7"/>
  <c r="CK34" i="39"/>
  <c r="BQ28" i="39"/>
  <c r="BV26" i="7"/>
  <c r="BP25" i="39"/>
  <c r="BZ30" i="7"/>
  <c r="H28" i="43"/>
  <c r="BS37" i="39"/>
  <c r="BD25" i="7"/>
  <c r="CA36" i="7"/>
  <c r="CM25" i="7"/>
  <c r="CE27" i="39"/>
  <c r="CM28" i="35"/>
  <c r="BI29" i="7"/>
  <c r="BD35" i="35"/>
  <c r="CS27" i="7"/>
  <c r="J26" i="43"/>
  <c r="CX37" i="7"/>
  <c r="BO25" i="39"/>
  <c r="BJ24" i="39"/>
  <c r="CV34" i="39"/>
  <c r="BU29" i="39"/>
  <c r="CM32" i="39"/>
  <c r="BD33" i="39"/>
  <c r="CU37" i="7"/>
  <c r="I26" i="43"/>
  <c r="BO35" i="35"/>
  <c r="BZ26" i="39"/>
  <c r="BZ37" i="35"/>
  <c r="CA32" i="35"/>
  <c r="CU33" i="7"/>
  <c r="BU31" i="39"/>
  <c r="BX30" i="35"/>
  <c r="B34" i="43"/>
  <c r="BY37" i="35"/>
  <c r="CL35" i="7"/>
  <c r="CL46" i="7" s="1"/>
  <c r="BY24" i="7"/>
  <c r="CK25" i="35"/>
  <c r="CD35" i="39"/>
  <c r="CI36" i="39"/>
  <c r="CC30" i="39"/>
  <c r="BR37" i="39"/>
  <c r="BR27" i="39"/>
  <c r="CT28" i="7"/>
  <c r="CR23" i="39"/>
  <c r="BW31" i="39"/>
  <c r="I30" i="43"/>
  <c r="CB25" i="39"/>
  <c r="BO23" i="39"/>
  <c r="J32" i="43"/>
  <c r="BX27" i="39"/>
  <c r="BM29" i="39"/>
  <c r="BT27" i="35"/>
  <c r="BS24" i="7"/>
  <c r="CP35" i="7"/>
  <c r="CP46" i="7" s="1"/>
  <c r="CQ30" i="39"/>
  <c r="BW34" i="39"/>
  <c r="BL33" i="35"/>
  <c r="CB25" i="7"/>
  <c r="CC29" i="39"/>
  <c r="BW24" i="35"/>
  <c r="BL37" i="39"/>
  <c r="CI29" i="39"/>
  <c r="CU26" i="35"/>
  <c r="J33" i="43"/>
  <c r="CU31" i="35"/>
  <c r="BB33" i="7"/>
  <c r="BI32" i="7"/>
  <c r="BX32" i="39"/>
  <c r="BU32" i="7"/>
  <c r="BY26" i="39"/>
  <c r="CA34" i="39"/>
  <c r="K34" i="43"/>
  <c r="BR31" i="7"/>
  <c r="CD37" i="7"/>
  <c r="BF24" i="7"/>
  <c r="BH32" i="35"/>
  <c r="BE28" i="7"/>
  <c r="BG31" i="7"/>
  <c r="CC25" i="7"/>
  <c r="BB26" i="39"/>
  <c r="CF25" i="35"/>
  <c r="CU23" i="35"/>
  <c r="BH29" i="39"/>
  <c r="B35" i="43"/>
  <c r="CL24" i="7"/>
  <c r="BL24" i="35"/>
  <c r="BI29" i="39"/>
  <c r="CD25" i="35"/>
  <c r="CI32" i="7"/>
  <c r="BT29" i="39"/>
  <c r="BN23" i="35"/>
  <c r="CN25" i="39"/>
  <c r="BG24" i="39"/>
  <c r="E37" i="43"/>
  <c r="D26" i="43"/>
  <c r="CL36" i="7"/>
  <c r="BK24" i="39"/>
  <c r="CQ27" i="35"/>
  <c r="BU29" i="7"/>
  <c r="BJ31" i="39"/>
  <c r="BN29" i="39"/>
  <c r="CQ31" i="39"/>
  <c r="CH26" i="35"/>
  <c r="BU25" i="7"/>
  <c r="CK36" i="39"/>
  <c r="CE25" i="7"/>
  <c r="CT26" i="35"/>
  <c r="BW27" i="35"/>
  <c r="CA24" i="35"/>
  <c r="CP33" i="39"/>
  <c r="CE32" i="39"/>
  <c r="CN29" i="7"/>
  <c r="CG24" i="39"/>
  <c r="BJ37" i="39"/>
  <c r="CL26" i="39"/>
  <c r="B25" i="43"/>
  <c r="CJ33" i="7"/>
  <c r="BX28" i="39"/>
  <c r="BU34" i="39"/>
  <c r="CR24" i="39"/>
  <c r="CS27" i="39"/>
  <c r="CG36" i="39"/>
  <c r="BQ32" i="35"/>
  <c r="BL25" i="35"/>
  <c r="BM28" i="39"/>
  <c r="CN34" i="35"/>
  <c r="CX23" i="7"/>
  <c r="BQ25" i="39"/>
  <c r="CK23" i="39"/>
  <c r="BY33" i="39"/>
  <c r="CL24" i="39"/>
  <c r="BK29" i="39"/>
  <c r="CJ26" i="39"/>
  <c r="BZ34" i="7"/>
  <c r="BD23" i="35"/>
  <c r="CB31" i="35"/>
  <c r="CC32" i="7"/>
  <c r="CN26" i="39"/>
  <c r="BA32" i="35"/>
  <c r="D29" i="43"/>
  <c r="CA29" i="7"/>
  <c r="BY25" i="35"/>
  <c r="CF31" i="7"/>
  <c r="CL23" i="39"/>
  <c r="BL33" i="7"/>
  <c r="BR29" i="35"/>
  <c r="CE27" i="7"/>
  <c r="CD26" i="7"/>
  <c r="BB27" i="39"/>
  <c r="H30" i="43"/>
  <c r="CJ25" i="39"/>
  <c r="CP34" i="39"/>
  <c r="CP37" i="35"/>
  <c r="BZ26" i="35"/>
  <c r="BV28" i="39"/>
  <c r="BR30" i="39"/>
  <c r="BL36" i="35"/>
  <c r="CT31" i="35"/>
  <c r="BV37" i="7"/>
  <c r="BP31" i="7"/>
  <c r="BO33" i="39"/>
  <c r="BK25" i="35"/>
  <c r="CE30" i="7"/>
  <c r="BD32" i="7"/>
  <c r="CN30" i="35"/>
  <c r="BI31" i="7"/>
  <c r="D32" i="43"/>
  <c r="BF34" i="7"/>
  <c r="BX26" i="35"/>
  <c r="CJ28" i="39"/>
  <c r="BL28" i="7"/>
  <c r="CK30" i="35"/>
  <c r="BL25" i="7"/>
  <c r="BS29" i="35"/>
  <c r="CG24" i="7"/>
  <c r="BP23" i="7"/>
  <c r="BO31" i="35"/>
  <c r="BR27" i="7"/>
  <c r="CF29" i="35"/>
  <c r="CJ36" i="7"/>
  <c r="CH36" i="39"/>
  <c r="CI25" i="39"/>
  <c r="CT25" i="39"/>
  <c r="CJ26" i="35"/>
  <c r="BH29" i="35"/>
  <c r="CT29" i="35"/>
  <c r="CB34" i="7"/>
  <c r="CH30" i="39"/>
  <c r="CS33" i="39"/>
  <c r="BS29" i="39"/>
  <c r="CT34" i="39"/>
  <c r="BI25" i="35"/>
  <c r="E26" i="43"/>
  <c r="CU27" i="7"/>
  <c r="BP32" i="39"/>
  <c r="CA25" i="39"/>
  <c r="BI27" i="39"/>
  <c r="CU33" i="39"/>
  <c r="CU37" i="39"/>
  <c r="BK26" i="39"/>
  <c r="BB29" i="39"/>
  <c r="CO36" i="7"/>
  <c r="CH23" i="35"/>
  <c r="J30" i="43"/>
  <c r="BZ25" i="39"/>
  <c r="CL32" i="39"/>
  <c r="BP23" i="39"/>
  <c r="BI34" i="35"/>
  <c r="CD23" i="35"/>
  <c r="BA37" i="35"/>
  <c r="CO32" i="39"/>
  <c r="CS37" i="35"/>
  <c r="CP33" i="35"/>
  <c r="CG34" i="7"/>
  <c r="CH29" i="35"/>
  <c r="CR28" i="7"/>
  <c r="CD31" i="39"/>
  <c r="CI36" i="7"/>
  <c r="CX34" i="7"/>
  <c r="CN23" i="39"/>
  <c r="CT33" i="7"/>
  <c r="CO24" i="7"/>
  <c r="BA32" i="39"/>
  <c r="CU35" i="35"/>
  <c r="CS26" i="39"/>
  <c r="BJ23" i="35"/>
  <c r="CA26" i="39"/>
  <c r="CQ28" i="35"/>
  <c r="BO25" i="7"/>
  <c r="BY30" i="35"/>
  <c r="CE37" i="39"/>
  <c r="BI35" i="35"/>
  <c r="BL28" i="35"/>
  <c r="CH29" i="39"/>
  <c r="BR29" i="39"/>
  <c r="CK32" i="7"/>
  <c r="BD28" i="39"/>
  <c r="CC32" i="39"/>
  <c r="CP30" i="7"/>
  <c r="BU35" i="7"/>
  <c r="BU46" i="7" s="1"/>
  <c r="CS24" i="7"/>
  <c r="CK26" i="39"/>
  <c r="BE31" i="7"/>
  <c r="CT33" i="39"/>
  <c r="BG32" i="35"/>
  <c r="CK29" i="7"/>
  <c r="CF25" i="39"/>
  <c r="BM23" i="39"/>
  <c r="CC24" i="35"/>
  <c r="BN34" i="35"/>
  <c r="CK27" i="7"/>
  <c r="BW33" i="7"/>
  <c r="BC32" i="35"/>
  <c r="CB27" i="39"/>
  <c r="BZ25" i="35"/>
  <c r="CL23" i="7"/>
  <c r="CO37" i="39"/>
  <c r="BP30" i="39"/>
  <c r="CC24" i="39"/>
  <c r="BN25" i="39"/>
  <c r="I25" i="43"/>
  <c r="CP30" i="39"/>
  <c r="BI32" i="39"/>
  <c r="BM26" i="7"/>
  <c r="CD32" i="7"/>
  <c r="CO31" i="39"/>
  <c r="CU26" i="39"/>
  <c r="BV24" i="39"/>
  <c r="CQ33" i="39"/>
  <c r="BD35" i="7"/>
  <c r="BD46" i="7" s="1"/>
  <c r="CE59" i="7" s="1"/>
  <c r="BN35" i="7"/>
  <c r="BN46" i="7" s="1"/>
  <c r="CM24" i="7"/>
  <c r="BM35" i="35"/>
  <c r="CN27" i="7"/>
  <c r="CI24" i="39"/>
  <c r="BB32" i="7"/>
  <c r="BD24" i="39"/>
  <c r="CK24" i="7"/>
  <c r="BT24" i="35"/>
  <c r="BV34" i="39"/>
  <c r="BM32" i="7"/>
  <c r="BB31" i="39"/>
  <c r="K35" i="43"/>
  <c r="CK27" i="39"/>
  <c r="CS36" i="39"/>
  <c r="E23" i="43"/>
  <c r="BZ31" i="35"/>
  <c r="BG23" i="7"/>
  <c r="BP26" i="7"/>
  <c r="CF27" i="39"/>
  <c r="BM37" i="7"/>
  <c r="BS30" i="35"/>
  <c r="CB24" i="7"/>
  <c r="BW24" i="7"/>
  <c r="CP28" i="35"/>
  <c r="BE33" i="7"/>
  <c r="CQ35" i="35"/>
  <c r="BK33" i="35"/>
  <c r="CP30" i="35"/>
  <c r="CH33" i="35"/>
  <c r="CQ27" i="39"/>
  <c r="BO31" i="39"/>
  <c r="CB29" i="39"/>
  <c r="BJ24" i="35"/>
  <c r="BP29" i="39"/>
  <c r="BU25" i="35"/>
  <c r="BH28" i="35"/>
  <c r="BD31" i="35"/>
  <c r="CQ26" i="7"/>
  <c r="CS30" i="7"/>
  <c r="BN37" i="39"/>
  <c r="BS24" i="35"/>
  <c r="BM23" i="35"/>
  <c r="BF29" i="7"/>
  <c r="CB34" i="39"/>
  <c r="BY29" i="7"/>
  <c r="BR27" i="35"/>
  <c r="C31" i="43"/>
  <c r="CT23" i="7"/>
  <c r="CK29" i="39"/>
  <c r="I23" i="43"/>
  <c r="BH27" i="39"/>
  <c r="CG23" i="35"/>
  <c r="BG26" i="7"/>
  <c r="BX26" i="7"/>
  <c r="BL32" i="39"/>
  <c r="BY37" i="39"/>
  <c r="CC23" i="7"/>
  <c r="BN34" i="39"/>
  <c r="CV27" i="35"/>
  <c r="I33" i="43"/>
  <c r="CU27" i="39"/>
  <c r="BN32" i="39"/>
  <c r="BM24" i="35"/>
  <c r="CQ29" i="39"/>
  <c r="BW25" i="39"/>
  <c r="CR30" i="39"/>
  <c r="CP25" i="7"/>
  <c r="BN30" i="39"/>
  <c r="CV30" i="7"/>
  <c r="BF27" i="35"/>
  <c r="J24" i="43"/>
  <c r="BT32" i="35"/>
  <c r="BH28" i="7"/>
  <c r="BN34" i="7"/>
  <c r="CI35" i="7"/>
  <c r="CI46" i="7" s="1"/>
  <c r="BW35" i="39"/>
  <c r="CN33" i="39"/>
  <c r="K27" i="43"/>
  <c r="BQ27" i="39"/>
  <c r="BW28" i="7"/>
  <c r="CS23" i="39"/>
  <c r="BO32" i="39"/>
  <c r="CB35" i="39"/>
  <c r="I24" i="43"/>
  <c r="CO30" i="7"/>
  <c r="BC24" i="35"/>
  <c r="BY30" i="39"/>
  <c r="BD25" i="39"/>
  <c r="CL35" i="39"/>
  <c r="CI34" i="35"/>
  <c r="CB26" i="7"/>
  <c r="CK24" i="39"/>
  <c r="BC29" i="35"/>
  <c r="CP34" i="35"/>
  <c r="BJ32" i="35"/>
  <c r="CN30" i="7"/>
  <c r="BS28" i="39"/>
  <c r="CF24" i="39"/>
  <c r="BY25" i="39"/>
  <c r="CP31" i="39"/>
  <c r="CT27" i="39"/>
  <c r="CE28" i="39"/>
  <c r="CF34" i="7"/>
  <c r="CB32" i="35"/>
  <c r="CN33" i="35"/>
  <c r="CQ23" i="35"/>
  <c r="BS29" i="7"/>
  <c r="BI37" i="7"/>
  <c r="BL31" i="35"/>
  <c r="BM25" i="7"/>
  <c r="CG27" i="35"/>
  <c r="BS24" i="39"/>
  <c r="E25" i="43"/>
  <c r="BA35" i="35"/>
  <c r="BM31" i="35"/>
  <c r="CW27" i="7"/>
  <c r="BI36" i="39"/>
  <c r="BY35" i="39"/>
  <c r="BX31" i="39"/>
  <c r="CP36" i="39"/>
  <c r="BW28" i="35"/>
  <c r="CQ37" i="39"/>
  <c r="CV32" i="39"/>
  <c r="CL25" i="35"/>
  <c r="BR26" i="39"/>
  <c r="CV31" i="39"/>
  <c r="BP32" i="7"/>
  <c r="CJ24" i="35"/>
  <c r="CV24" i="39"/>
  <c r="D24" i="43"/>
  <c r="CH24" i="39"/>
  <c r="E24" i="43"/>
  <c r="CF35" i="7"/>
  <c r="CF46" i="7" s="1"/>
  <c r="CO31" i="7"/>
  <c r="CA37" i="7"/>
  <c r="CP35" i="35"/>
  <c r="BZ28" i="35"/>
  <c r="BE34" i="35"/>
  <c r="CV23" i="35"/>
  <c r="BK31" i="7"/>
  <c r="D34" i="43"/>
  <c r="CR31" i="7"/>
  <c r="CN24" i="39"/>
  <c r="BZ29" i="35"/>
  <c r="BD25" i="35"/>
  <c r="CU27" i="35"/>
  <c r="CK34" i="35"/>
  <c r="BO27" i="35"/>
  <c r="BJ32" i="39"/>
  <c r="BX23" i="39"/>
  <c r="CS25" i="7"/>
  <c r="BO25" i="35"/>
  <c r="CD28" i="7"/>
  <c r="BA33" i="39"/>
  <c r="BP26" i="35"/>
  <c r="CD33" i="35"/>
  <c r="CL30" i="7"/>
  <c r="BN28" i="39"/>
  <c r="CH28" i="7"/>
  <c r="CV36" i="39"/>
  <c r="BW31" i="7"/>
  <c r="BW27" i="39"/>
  <c r="BX36" i="39"/>
  <c r="CM26" i="35"/>
  <c r="CQ31" i="35"/>
  <c r="BC34" i="39"/>
  <c r="CE26" i="7"/>
  <c r="CI26" i="39"/>
  <c r="CR26" i="7"/>
  <c r="CS28" i="39"/>
  <c r="CS28" i="35"/>
  <c r="BN27" i="35"/>
  <c r="BE30" i="35"/>
  <c r="BU29" i="35"/>
  <c r="BS35" i="39"/>
  <c r="BW37" i="35"/>
  <c r="BL32" i="35"/>
  <c r="BE35" i="39"/>
  <c r="CE32" i="7"/>
  <c r="CT25" i="35"/>
  <c r="CQ32" i="35"/>
  <c r="BK36" i="7"/>
  <c r="BV32" i="35"/>
  <c r="BO35" i="7"/>
  <c r="BO46" i="7" s="1"/>
  <c r="BX37" i="35"/>
  <c r="BE36" i="7"/>
  <c r="BG29" i="39"/>
  <c r="H24" i="43"/>
  <c r="BW26" i="39"/>
  <c r="J27" i="43"/>
  <c r="CU34" i="39"/>
  <c r="CW23" i="7"/>
  <c r="CD26" i="35"/>
  <c r="BA27" i="35"/>
  <c r="CI23" i="35"/>
  <c r="BW34" i="35"/>
  <c r="BG23" i="39"/>
  <c r="BU35" i="39"/>
  <c r="BF30" i="39"/>
  <c r="CV25" i="39"/>
  <c r="CM35" i="35"/>
  <c r="BO29" i="35"/>
  <c r="CM37" i="39"/>
  <c r="BE36" i="35"/>
  <c r="CO37" i="7"/>
  <c r="CG32" i="7"/>
  <c r="CC28" i="39"/>
  <c r="BE24" i="39"/>
  <c r="CR35" i="35"/>
  <c r="CK37" i="39"/>
  <c r="BL25" i="39"/>
  <c r="H31" i="43"/>
  <c r="CF26" i="39"/>
  <c r="BJ23" i="7"/>
  <c r="BZ36" i="39"/>
  <c r="BJ29" i="7"/>
  <c r="CT30" i="39"/>
  <c r="BI28" i="7"/>
  <c r="BH34" i="7"/>
  <c r="CG26" i="39"/>
  <c r="CF32" i="39"/>
  <c r="BX34" i="35"/>
  <c r="BN23" i="39"/>
  <c r="CB25" i="35"/>
  <c r="CU32" i="39"/>
  <c r="CG25" i="39"/>
  <c r="BH33" i="7"/>
  <c r="BT36" i="35"/>
  <c r="CA24" i="7"/>
  <c r="BP24" i="39"/>
  <c r="BV23" i="39"/>
  <c r="CQ28" i="39"/>
  <c r="CL36" i="39"/>
  <c r="CO35" i="35"/>
  <c r="BS37" i="35"/>
  <c r="CM34" i="39"/>
  <c r="CL35" i="35"/>
  <c r="CF30" i="7"/>
  <c r="BL31" i="39"/>
  <c r="BN32" i="35"/>
  <c r="BM36" i="35"/>
  <c r="CA25" i="7"/>
  <c r="CA28" i="39"/>
  <c r="BI26" i="35"/>
  <c r="E28" i="43"/>
  <c r="CJ35" i="35"/>
  <c r="BO36" i="7"/>
  <c r="CU26" i="7"/>
  <c r="CH30" i="35"/>
  <c r="BX29" i="7"/>
  <c r="BG34" i="7"/>
  <c r="CM34" i="35"/>
  <c r="BS28" i="35"/>
  <c r="BM35" i="7"/>
  <c r="BM46" i="7" s="1"/>
  <c r="CK31" i="35"/>
  <c r="CN32" i="7"/>
  <c r="BJ25" i="35"/>
  <c r="BO23" i="7"/>
  <c r="CV34" i="7"/>
  <c r="BZ34" i="35"/>
  <c r="CG26" i="35"/>
  <c r="BS35" i="7"/>
  <c r="BS46" i="7" s="1"/>
  <c r="CE33" i="35"/>
  <c r="BE29" i="39"/>
  <c r="BD23" i="39"/>
  <c r="BQ37" i="35"/>
  <c r="BJ29" i="35"/>
  <c r="BE35" i="35"/>
  <c r="BV27" i="7"/>
  <c r="CM35" i="39"/>
  <c r="BX26" i="39"/>
  <c r="BX24" i="39"/>
  <c r="CN36" i="39"/>
  <c r="CK32" i="35"/>
  <c r="BE27" i="39"/>
  <c r="BC27" i="35"/>
  <c r="H25" i="43"/>
  <c r="BN27" i="39"/>
  <c r="BF36" i="39"/>
  <c r="CJ24" i="39"/>
  <c r="BO37" i="39"/>
  <c r="CU25" i="39"/>
  <c r="BA24" i="39"/>
  <c r="CK34" i="7"/>
  <c r="CF29" i="39"/>
  <c r="K30" i="43"/>
  <c r="CL27" i="39"/>
  <c r="J36" i="43"/>
  <c r="BE33" i="39"/>
  <c r="CR36" i="35"/>
  <c r="CS34" i="35"/>
  <c r="CW26" i="7"/>
  <c r="BP29" i="7"/>
  <c r="BV29" i="7"/>
  <c r="BR35" i="39"/>
  <c r="CW31" i="7"/>
  <c r="CR29" i="39"/>
  <c r="CM29" i="7"/>
  <c r="CU23" i="39"/>
  <c r="H35" i="43"/>
  <c r="CM28" i="7"/>
  <c r="BO28" i="39"/>
  <c r="CO25" i="7"/>
  <c r="CQ24" i="39"/>
  <c r="CI25" i="7"/>
  <c r="CK25" i="39"/>
  <c r="BC28" i="39"/>
  <c r="CJ23" i="35"/>
  <c r="BJ30" i="39"/>
  <c r="BC33" i="39"/>
  <c r="BR34" i="7"/>
  <c r="CR31" i="35"/>
  <c r="BB26" i="35"/>
  <c r="BA29" i="35"/>
  <c r="CQ29" i="7"/>
  <c r="BF24" i="39"/>
  <c r="CV23" i="7"/>
  <c r="CK23" i="35"/>
  <c r="CK33" i="39"/>
  <c r="BX28" i="35"/>
  <c r="BD29" i="35"/>
  <c r="CK33" i="7"/>
  <c r="BC36" i="39"/>
  <c r="CG23" i="7"/>
  <c r="CV28" i="39"/>
  <c r="BP33" i="35"/>
  <c r="CQ25" i="35"/>
  <c r="BQ25" i="7"/>
  <c r="CU36" i="39"/>
  <c r="CS26" i="35"/>
  <c r="BW23" i="39"/>
  <c r="CO31" i="35"/>
  <c r="BH36" i="39"/>
  <c r="BJ25" i="7"/>
  <c r="CT35" i="7"/>
  <c r="CT46" i="7" s="1"/>
  <c r="BN25" i="7"/>
  <c r="BY32" i="7"/>
  <c r="CE34" i="35"/>
  <c r="CG30" i="7"/>
  <c r="I36" i="43"/>
  <c r="CT24" i="39"/>
  <c r="BT33" i="35"/>
  <c r="BJ27" i="39"/>
  <c r="CI31" i="39"/>
  <c r="CP32" i="7"/>
  <c r="BM24" i="39"/>
  <c r="CO36" i="39"/>
  <c r="BS30" i="39"/>
  <c r="CE26" i="39"/>
  <c r="CJ34" i="39"/>
  <c r="CJ35" i="7"/>
  <c r="CJ46" i="7" s="1"/>
  <c r="K25" i="43"/>
  <c r="CC37" i="35"/>
  <c r="BN36" i="39"/>
  <c r="CG28" i="7"/>
  <c r="BG25" i="39"/>
  <c r="CI30" i="7"/>
  <c r="CF23" i="39"/>
  <c r="H33" i="43"/>
  <c r="BR23" i="39"/>
  <c r="CJ32" i="39"/>
  <c r="CE35" i="39"/>
  <c r="CJ23" i="39"/>
  <c r="BE26" i="39"/>
  <c r="BQ37" i="39"/>
  <c r="CG35" i="39"/>
  <c r="CK31" i="39"/>
  <c r="BV32" i="39"/>
  <c r="CL34" i="39"/>
  <c r="CB36" i="7"/>
  <c r="CA35" i="35"/>
  <c r="CH35" i="7"/>
  <c r="CH46" i="7" s="1"/>
  <c r="CK29" i="35"/>
  <c r="CO35" i="7"/>
  <c r="CO46" i="7" s="1"/>
  <c r="BM32" i="35"/>
  <c r="CA25" i="35"/>
  <c r="CE37" i="7"/>
  <c r="CA30" i="7"/>
  <c r="CS32" i="7"/>
  <c r="BG36" i="35"/>
  <c r="BO27" i="7"/>
  <c r="CV26" i="35"/>
  <c r="CL33" i="7"/>
  <c r="BY31" i="7"/>
  <c r="BR29" i="7"/>
  <c r="CG26" i="7"/>
  <c r="CB30" i="7"/>
  <c r="CR32" i="7"/>
  <c r="BV33" i="7"/>
  <c r="CW30" i="7"/>
  <c r="CV35" i="35"/>
  <c r="BV37" i="39"/>
  <c r="BV29" i="35"/>
  <c r="BO59" i="7" l="1"/>
  <c r="CW59" i="7"/>
  <c r="BC59" i="7"/>
  <c r="CB59" i="7"/>
  <c r="CN59" i="7"/>
  <c r="CA59" i="7"/>
  <c r="DH59" i="7"/>
  <c r="DI59" i="7"/>
  <c r="BQ59" i="7"/>
  <c r="BK59" i="7"/>
  <c r="BX59" i="7"/>
  <c r="DC59" i="7"/>
  <c r="BV59" i="7"/>
  <c r="BD59" i="7"/>
  <c r="DD59" i="7"/>
  <c r="BH59" i="7"/>
  <c r="BJ59" i="7"/>
  <c r="CX59" i="7"/>
  <c r="BF59" i="7"/>
  <c r="BG59" i="7"/>
  <c r="BE59" i="7"/>
  <c r="BS59" i="7"/>
  <c r="BT59" i="7"/>
  <c r="CM59" i="7"/>
  <c r="BU59" i="7"/>
  <c r="BP59" i="7"/>
  <c r="CK59" i="7"/>
  <c r="DG59" i="7"/>
  <c r="CJ59" i="7"/>
  <c r="BY59" i="7"/>
  <c r="BN59" i="7"/>
  <c r="BW59" i="7"/>
  <c r="DA59" i="7"/>
  <c r="CS59" i="7"/>
  <c r="CT59" i="7"/>
  <c r="CP59" i="7"/>
  <c r="BI59" i="7"/>
  <c r="CZ59" i="7"/>
  <c r="CL59" i="7"/>
  <c r="BR59" i="7"/>
  <c r="BL59" i="7"/>
  <c r="CO59" i="7"/>
  <c r="CI59" i="7"/>
  <c r="CU59" i="7"/>
  <c r="CV59" i="7"/>
  <c r="DB59" i="7"/>
  <c r="CR59" i="7"/>
  <c r="DE59" i="7"/>
  <c r="CY59" i="7"/>
  <c r="BB59" i="7"/>
  <c r="DF59" i="7"/>
  <c r="BZ59" i="7"/>
  <c r="BM59" i="7"/>
  <c r="CQ59" i="7"/>
  <c r="BO45" i="7"/>
  <c r="CQ45" i="35"/>
  <c r="BD45" i="39"/>
  <c r="I38" i="43"/>
  <c r="BM45" i="35"/>
  <c r="CD45" i="35"/>
  <c r="CR45" i="7"/>
  <c r="BZ45" i="35"/>
  <c r="BP45" i="35"/>
  <c r="BC45" i="39"/>
  <c r="CM45" i="39"/>
  <c r="CV45" i="7"/>
  <c r="CK45" i="39"/>
  <c r="CR45" i="35"/>
  <c r="CO45" i="39"/>
  <c r="BI45" i="7"/>
  <c r="BA45" i="35"/>
  <c r="CS45" i="7"/>
  <c r="BX56" i="39"/>
  <c r="BX57" i="39" s="1"/>
  <c r="CF45" i="7"/>
  <c r="BA45" i="39"/>
  <c r="BX45" i="7"/>
  <c r="K38" i="43"/>
  <c r="BL45" i="35"/>
  <c r="BY45" i="39"/>
  <c r="CS45" i="39"/>
  <c r="CC45" i="7"/>
  <c r="BG45" i="7"/>
  <c r="CL45" i="7"/>
  <c r="BM45" i="39"/>
  <c r="BP45" i="7"/>
  <c r="CL45" i="39"/>
  <c r="BO45" i="39"/>
  <c r="CV45" i="39"/>
  <c r="BK45" i="35"/>
  <c r="CS45" i="35"/>
  <c r="BT45" i="35"/>
  <c r="BY45" i="7"/>
  <c r="BH45" i="39"/>
  <c r="CA45" i="7"/>
  <c r="CB45" i="39"/>
  <c r="CM45" i="7"/>
  <c r="CQ45" i="39"/>
  <c r="BO45" i="35"/>
  <c r="BR45" i="39"/>
  <c r="CS56" i="39" s="1"/>
  <c r="CS57" i="39" s="1"/>
  <c r="CW45" i="7"/>
  <c r="CT45" i="7"/>
  <c r="BP45" i="39"/>
  <c r="BD45" i="35"/>
  <c r="CX45" i="7"/>
  <c r="CE45" i="39"/>
  <c r="BB45" i="39"/>
  <c r="BU45" i="39"/>
  <c r="BW45" i="35"/>
  <c r="BN45" i="7"/>
  <c r="CD45" i="39"/>
  <c r="CA45" i="35"/>
  <c r="CD45" i="7"/>
  <c r="BS45" i="7"/>
  <c r="BE45" i="7"/>
  <c r="CN45" i="7"/>
  <c r="CC45" i="35"/>
  <c r="DA56" i="35" s="1"/>
  <c r="DA57" i="35" s="1"/>
  <c r="BZ45" i="7"/>
  <c r="BF45" i="7"/>
  <c r="CI45" i="39"/>
  <c r="CB45" i="35"/>
  <c r="BV45" i="39"/>
  <c r="BN45" i="39"/>
  <c r="E38" i="43"/>
  <c r="BL45" i="7"/>
  <c r="CJ58" i="7" s="1"/>
  <c r="CJ60" i="7" s="1"/>
  <c r="BK45" i="39"/>
  <c r="CL56" i="39" s="1"/>
  <c r="CL57" i="39" s="1"/>
  <c r="BC45" i="35"/>
  <c r="CA56" i="35" s="1"/>
  <c r="CA57" i="35" s="1"/>
  <c r="BW45" i="7"/>
  <c r="CF45" i="35"/>
  <c r="DD56" i="35" s="1"/>
  <c r="DD57" i="35" s="1"/>
  <c r="BE45" i="35"/>
  <c r="BE45" i="39"/>
  <c r="CH45" i="39"/>
  <c r="CC45" i="39"/>
  <c r="BS45" i="35"/>
  <c r="CP45" i="35"/>
  <c r="CT45" i="39"/>
  <c r="C38" i="43"/>
  <c r="CF45" i="39"/>
  <c r="DG56" i="39" s="1"/>
  <c r="DG57" i="39" s="1"/>
  <c r="CK45" i="35"/>
  <c r="BJ45" i="7"/>
  <c r="BX45" i="39"/>
  <c r="BZ45" i="39"/>
  <c r="BC45" i="7"/>
  <c r="BH45" i="35"/>
  <c r="BU45" i="7"/>
  <c r="CA45" i="39"/>
  <c r="BD45" i="7"/>
  <c r="CB60" i="7" s="1"/>
  <c r="BT45" i="39"/>
  <c r="CU56" i="39" s="1"/>
  <c r="CU57" i="39" s="1"/>
  <c r="BR45" i="35"/>
  <c r="CP56" i="35" s="1"/>
  <c r="CP57" i="35" s="1"/>
  <c r="CI45" i="7"/>
  <c r="CU45" i="7"/>
  <c r="CL45" i="35"/>
  <c r="J38" i="43"/>
  <c r="BH45" i="7"/>
  <c r="BG45" i="39"/>
  <c r="CN45" i="39"/>
  <c r="CR45" i="39"/>
  <c r="BQ45" i="39"/>
  <c r="BX45" i="35"/>
  <c r="BI45" i="39"/>
  <c r="CB45" i="7"/>
  <c r="CZ58" i="7" s="1"/>
  <c r="CZ60" i="7" s="1"/>
  <c r="BB45" i="7"/>
  <c r="D38" i="43"/>
  <c r="CN45" i="35"/>
  <c r="CG45" i="39"/>
  <c r="BI45" i="35"/>
  <c r="CK45" i="7"/>
  <c r="BR45" i="7"/>
  <c r="BU45" i="35"/>
  <c r="CS56" i="35" s="1"/>
  <c r="CS57" i="35" s="1"/>
  <c r="CP45" i="39"/>
  <c r="BL45" i="39"/>
  <c r="CT45" i="35"/>
  <c r="CM45" i="35"/>
  <c r="BF45" i="35"/>
  <c r="H38" i="43"/>
  <c r="BM45" i="7"/>
  <c r="BG45" i="35"/>
  <c r="BV45" i="7"/>
  <c r="CT58" i="7" s="1"/>
  <c r="CT60" i="7" s="1"/>
  <c r="CG45" i="7"/>
  <c r="CJ45" i="35"/>
  <c r="CG45" i="35"/>
  <c r="DE56" i="35" s="1"/>
  <c r="DE57" i="35" s="1"/>
  <c r="CH45" i="35"/>
  <c r="BN45" i="35"/>
  <c r="BB45" i="35"/>
  <c r="CJ45" i="7"/>
  <c r="BT45" i="7"/>
  <c r="CH45" i="7"/>
  <c r="CO45" i="35"/>
  <c r="BV45" i="35"/>
  <c r="BS45" i="39"/>
  <c r="CQ45" i="7"/>
  <c r="BQ45" i="35"/>
  <c r="B38" i="43"/>
  <c r="CJ45" i="39"/>
  <c r="DE56" i="39" s="1"/>
  <c r="DE57" i="39" s="1"/>
  <c r="BW45" i="39"/>
  <c r="CX56" i="39" s="1"/>
  <c r="CX57" i="39" s="1"/>
  <c r="CU45" i="39"/>
  <c r="CI45" i="35"/>
  <c r="CV45" i="35"/>
  <c r="BJ45" i="35"/>
  <c r="CK56" i="35" s="1"/>
  <c r="CK57" i="35" s="1"/>
  <c r="CU45" i="35"/>
  <c r="BK45" i="7"/>
  <c r="CE45" i="35"/>
  <c r="CO45" i="7"/>
  <c r="BJ45" i="39"/>
  <c r="CE45" i="7"/>
  <c r="BQ45" i="7"/>
  <c r="BY45" i="35"/>
  <c r="CP45" i="7"/>
  <c r="BF45" i="39"/>
  <c r="CG56" i="39" s="1"/>
  <c r="CG57" i="39" s="1"/>
  <c r="DH58" i="7" l="1"/>
  <c r="DH60" i="7" s="1"/>
  <c r="CQ58" i="7"/>
  <c r="CQ60" i="7" s="1"/>
  <c r="CL56" i="35"/>
  <c r="CL57" i="35" s="1"/>
  <c r="CB56" i="39"/>
  <c r="CB57" i="39" s="1"/>
  <c r="CF56" i="35"/>
  <c r="CF57" i="35" s="1"/>
  <c r="CN56" i="35"/>
  <c r="CN57" i="35" s="1"/>
  <c r="CU56" i="35"/>
  <c r="CU57" i="35" s="1"/>
  <c r="CM56" i="35"/>
  <c r="CM57" i="35" s="1"/>
  <c r="CD56" i="35"/>
  <c r="CD57" i="35" s="1"/>
  <c r="CY58" i="7"/>
  <c r="CY60" i="7" s="1"/>
  <c r="DC58" i="7"/>
  <c r="DC60" i="7" s="1"/>
  <c r="CH58" i="7"/>
  <c r="CH60" i="7" s="1"/>
  <c r="CO56" i="35"/>
  <c r="CO57" i="35" s="1"/>
  <c r="CK58" i="7"/>
  <c r="CK60" i="7" s="1"/>
  <c r="DH56" i="39"/>
  <c r="DH57" i="39" s="1"/>
  <c r="CY56" i="35"/>
  <c r="CY57" i="35" s="1"/>
  <c r="DA56" i="39"/>
  <c r="DA57" i="39" s="1"/>
  <c r="DE58" i="7"/>
  <c r="DE60" i="7" s="1"/>
  <c r="DG56" i="35"/>
  <c r="DG57" i="35" s="1"/>
  <c r="CV56" i="35"/>
  <c r="CV57" i="35" s="1"/>
  <c r="CD58" i="7"/>
  <c r="CD60" i="7" s="1"/>
  <c r="CO56" i="39"/>
  <c r="CO57" i="39" s="1"/>
  <c r="CJ56" i="35"/>
  <c r="CJ57" i="35" s="1"/>
  <c r="CG58" i="7"/>
  <c r="CG60" i="7" s="1"/>
  <c r="CG56" i="35"/>
  <c r="CG57" i="35" s="1"/>
  <c r="CP56" i="39"/>
  <c r="CP57" i="39" s="1"/>
  <c r="CY56" i="39"/>
  <c r="CY57" i="39" s="1"/>
  <c r="CN58" i="7"/>
  <c r="CN60" i="7" s="1"/>
  <c r="CX56" i="35"/>
  <c r="CX57" i="35" s="1"/>
  <c r="DB56" i="39"/>
  <c r="DB57" i="39" s="1"/>
  <c r="CW58" i="7"/>
  <c r="CW60" i="7" s="1"/>
  <c r="CV58" i="7"/>
  <c r="CV60" i="7" s="1"/>
  <c r="DH56" i="35"/>
  <c r="DH57" i="35" s="1"/>
  <c r="CR56" i="35"/>
  <c r="CR57" i="35" s="1"/>
  <c r="DB56" i="35"/>
  <c r="DB57" i="35" s="1"/>
  <c r="CD56" i="39"/>
  <c r="CD57" i="39" s="1"/>
  <c r="CE58" i="7"/>
  <c r="CE60" i="7" s="1"/>
  <c r="CC56" i="35"/>
  <c r="CC57" i="35" s="1"/>
  <c r="DD56" i="39"/>
  <c r="DD57" i="39" s="1"/>
  <c r="CI56" i="35"/>
  <c r="CI57" i="35" s="1"/>
  <c r="CS58" i="7"/>
  <c r="CS60" i="7" s="1"/>
  <c r="DB58" i="7"/>
  <c r="DB60" i="7" s="1"/>
  <c r="CC56" i="39"/>
  <c r="CC57" i="39" s="1"/>
  <c r="I40" i="43"/>
  <c r="BO49" i="35"/>
  <c r="BO49" i="39"/>
  <c r="BQ50" i="7"/>
  <c r="DF58" i="7"/>
  <c r="DF60" i="7" s="1"/>
  <c r="J40" i="43"/>
  <c r="BP50" i="7"/>
  <c r="DC56" i="35"/>
  <c r="DC57" i="35" s="1"/>
  <c r="BK49" i="35"/>
  <c r="CF58" i="7"/>
  <c r="CF60" i="7" s="1"/>
  <c r="BD50" i="7"/>
  <c r="CE56" i="35"/>
  <c r="CE57" i="35" s="1"/>
  <c r="BC49" i="35"/>
  <c r="BJ49" i="35"/>
  <c r="CZ56" i="35"/>
  <c r="CZ57" i="35" s="1"/>
  <c r="BB49" i="39"/>
  <c r="BW56" i="35"/>
  <c r="BW57" i="35" s="1"/>
  <c r="BZ56" i="35"/>
  <c r="BZ57" i="35" s="1"/>
  <c r="CM58" i="7"/>
  <c r="CM60" i="7" s="1"/>
  <c r="CP58" i="7"/>
  <c r="CP60" i="7" s="1"/>
  <c r="CH56" i="39"/>
  <c r="CH57" i="39" s="1"/>
  <c r="BD49" i="39"/>
  <c r="BP49" i="39"/>
  <c r="CU58" i="7"/>
  <c r="CU60" i="7" s="1"/>
  <c r="BI50" i="7"/>
  <c r="CB56" i="35"/>
  <c r="CB57" i="35" s="1"/>
  <c r="BB49" i="35"/>
  <c r="CJ56" i="39"/>
  <c r="CJ57" i="39" s="1"/>
  <c r="BF49" i="39"/>
  <c r="CN56" i="39"/>
  <c r="CN57" i="39" s="1"/>
  <c r="CW56" i="39"/>
  <c r="CW57" i="39" s="1"/>
  <c r="BI49" i="39"/>
  <c r="BB50" i="7"/>
  <c r="BZ58" i="7"/>
  <c r="BZ60" i="7" s="1"/>
  <c r="CZ56" i="39"/>
  <c r="CZ57" i="39" s="1"/>
  <c r="BJ49" i="39"/>
  <c r="BD49" i="35"/>
  <c r="CH56" i="35"/>
  <c r="CH57" i="35" s="1"/>
  <c r="BX58" i="7"/>
  <c r="BX60" i="7" s="1"/>
  <c r="CA58" i="7"/>
  <c r="CA60" i="7" s="1"/>
  <c r="BK49" i="39"/>
  <c r="DC56" i="39"/>
  <c r="DC57" i="39" s="1"/>
  <c r="BM49" i="39"/>
  <c r="H40" i="43"/>
  <c r="CO58" i="7"/>
  <c r="CO60" i="7" s="1"/>
  <c r="BG50" i="7"/>
  <c r="BM50" i="7"/>
  <c r="DG58" i="7"/>
  <c r="DG60" i="7" s="1"/>
  <c r="CQ56" i="35"/>
  <c r="CQ57" i="35" s="1"/>
  <c r="BG49" i="35"/>
  <c r="CF56" i="39"/>
  <c r="CF57" i="39" s="1"/>
  <c r="CX58" i="7"/>
  <c r="CX60" i="7" s="1"/>
  <c r="BJ50" i="7"/>
  <c r="BF50" i="7"/>
  <c r="CL58" i="7"/>
  <c r="CL60" i="7" s="1"/>
  <c r="K40" i="43"/>
  <c r="BY56" i="35"/>
  <c r="BY57" i="35" s="1"/>
  <c r="BA49" i="35"/>
  <c r="BE49" i="35"/>
  <c r="BE50" i="7"/>
  <c r="CI58" i="7"/>
  <c r="CI60" i="7" s="1"/>
  <c r="BI49" i="35"/>
  <c r="CW56" i="35"/>
  <c r="CW57" i="35" s="1"/>
  <c r="BL49" i="35"/>
  <c r="DF56" i="35"/>
  <c r="DF57" i="35" s="1"/>
  <c r="CT56" i="35"/>
  <c r="CT57" i="35" s="1"/>
  <c r="BH49" i="35"/>
  <c r="DF56" i="39"/>
  <c r="DF57" i="39" s="1"/>
  <c r="BL49" i="39"/>
  <c r="CK56" i="39"/>
  <c r="CK57" i="39" s="1"/>
  <c r="BE49" i="39"/>
  <c r="BK50" i="7"/>
  <c r="DA58" i="7"/>
  <c r="DA60" i="7" s="1"/>
  <c r="BP49" i="35"/>
  <c r="BG64" i="35" s="1"/>
  <c r="BG65" i="35" s="1"/>
  <c r="BR66" i="35" s="1"/>
  <c r="BN49" i="35"/>
  <c r="BN49" i="39"/>
  <c r="DI58" i="7"/>
  <c r="DI60" i="7" s="1"/>
  <c r="BH49" i="39"/>
  <c r="CT56" i="39"/>
  <c r="CT57" i="39" s="1"/>
  <c r="BG49" i="39"/>
  <c r="CQ56" i="39"/>
  <c r="CQ57" i="39" s="1"/>
  <c r="BN50" i="7"/>
  <c r="BA49" i="39"/>
  <c r="BY56" i="39"/>
  <c r="BY57" i="39" s="1"/>
  <c r="BF49" i="35"/>
  <c r="BH50" i="7"/>
  <c r="BP68" i="7" s="1"/>
  <c r="BP69" i="7" s="1"/>
  <c r="CR58" i="7"/>
  <c r="CR60" i="7" s="1"/>
  <c r="BC49" i="39"/>
  <c r="CE56" i="39"/>
  <c r="CE57" i="39" s="1"/>
  <c r="BO50" i="7"/>
  <c r="CR56" i="39"/>
  <c r="CR57" i="39" s="1"/>
  <c r="CV56" i="39"/>
  <c r="CV57" i="39" s="1"/>
  <c r="BM49" i="35"/>
  <c r="CI56" i="39"/>
  <c r="CI57" i="39" s="1"/>
  <c r="CM56" i="39"/>
  <c r="CM57" i="39" s="1"/>
  <c r="CC58" i="7"/>
  <c r="CC60" i="7" s="1"/>
  <c r="BC50" i="7"/>
  <c r="BK68" i="7" s="1"/>
  <c r="BK69" i="7" s="1"/>
  <c r="BW56" i="39"/>
  <c r="BW57" i="39" s="1"/>
  <c r="CA56" i="39"/>
  <c r="CA57" i="39" s="1"/>
  <c r="DD58" i="7"/>
  <c r="DD60" i="7" s="1"/>
  <c r="BL50" i="7"/>
  <c r="BP64" i="35" l="1"/>
  <c r="BP65" i="35" s="1"/>
  <c r="BS64" i="39"/>
  <c r="BS65" i="39" s="1"/>
  <c r="BL64" i="35"/>
  <c r="BL65" i="35" s="1"/>
  <c r="BM64" i="35"/>
  <c r="BM65" i="35" s="1"/>
  <c r="BS64" i="35"/>
  <c r="BS65" i="35" s="1"/>
  <c r="BS68" i="7"/>
  <c r="BS69" i="7" s="1"/>
  <c r="BM64" i="39"/>
  <c r="BM65" i="39" s="1"/>
  <c r="BQ64" i="39"/>
  <c r="BQ65" i="39" s="1"/>
  <c r="BJ64" i="39"/>
  <c r="BJ65" i="39" s="1"/>
  <c r="BN64" i="35"/>
  <c r="BN65" i="35" s="1"/>
  <c r="BT64" i="39"/>
  <c r="BT65" i="39" s="1"/>
  <c r="BR68" i="7"/>
  <c r="BR69" i="7" s="1"/>
  <c r="BP64" i="39"/>
  <c r="BP65" i="39" s="1"/>
  <c r="BQ64" i="35"/>
  <c r="BQ65" i="35" s="1"/>
  <c r="BR64" i="35"/>
  <c r="BR65" i="35" s="1"/>
  <c r="BR64" i="39"/>
  <c r="BR65" i="39" s="1"/>
  <c r="BO64" i="35"/>
  <c r="BO65" i="35" s="1"/>
  <c r="BQ68" i="7"/>
  <c r="BQ69" i="7" s="1"/>
  <c r="BG68" i="7"/>
  <c r="BH68" i="7"/>
  <c r="BH69" i="7" s="1"/>
  <c r="BS70" i="7" s="1"/>
  <c r="BT64" i="35"/>
  <c r="BT65" i="35" s="1"/>
  <c r="BN68" i="7"/>
  <c r="BN69" i="7" s="1"/>
  <c r="BO68" i="7"/>
  <c r="BO69" i="7" s="1"/>
  <c r="BK64" i="39"/>
  <c r="BK65" i="39" s="1"/>
  <c r="BL64" i="39"/>
  <c r="BL65" i="39" s="1"/>
  <c r="BT68" i="7"/>
  <c r="BT69" i="7" s="1"/>
  <c r="BU68" i="7"/>
  <c r="BU69" i="7" s="1"/>
  <c r="BJ64" i="35"/>
  <c r="BJ65" i="35" s="1"/>
  <c r="BK64" i="35"/>
  <c r="BK65" i="35" s="1"/>
  <c r="BL68" i="7"/>
  <c r="BL69" i="7" s="1"/>
  <c r="BM68" i="7"/>
  <c r="BM69" i="7" s="1"/>
  <c r="BH64" i="39"/>
  <c r="BH65" i="39" s="1"/>
  <c r="BI64" i="39"/>
  <c r="BI65" i="39" s="1"/>
  <c r="BH64" i="35"/>
  <c r="BH65" i="35" s="1"/>
  <c r="BI64" i="35"/>
  <c r="BI65" i="35" s="1"/>
  <c r="BI69" i="7"/>
  <c r="BJ68" i="7"/>
  <c r="BJ69" i="7" s="1"/>
  <c r="BN64" i="39"/>
  <c r="BN65" i="39" s="1"/>
  <c r="BO64" i="39"/>
  <c r="BO65" i="39" s="1"/>
</calcChain>
</file>

<file path=xl/sharedStrings.xml><?xml version="1.0" encoding="utf-8"?>
<sst xmlns="http://schemas.openxmlformats.org/spreadsheetml/2006/main" count="3149" uniqueCount="2112">
  <si>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</si>
  <si>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</si>
  <si>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</si>
  <si>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</si>
  <si>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</si>
  <si>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</si>
  <si>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</si>
  <si>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</si>
  <si>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</si>
  <si>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</si>
  <si>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</si>
  <si>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</si>
  <si>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</si>
  <si>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</si>
  <si>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</si>
  <si>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</si>
  <si>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</si>
  <si>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</si>
  <si>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</si>
  <si>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</si>
  <si>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</si>
  <si>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</si>
  <si>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</si>
  <si>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</si>
  <si>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</si>
  <si>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</si>
  <si>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</si>
  <si>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</si>
  <si>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</si>
  <si>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</si>
  <si>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</si>
  <si>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</si>
  <si>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</si>
  <si>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</si>
  <si>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</si>
  <si>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</si>
  <si>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</si>
  <si>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</si>
  <si>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</si>
  <si>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</si>
  <si>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</si>
  <si>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</si>
  <si>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</si>
  <si>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</si>
  <si>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</si>
  <si>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</si>
  <si>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</si>
  <si>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</si>
  <si>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</si>
  <si>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</si>
  <si>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</si>
  <si>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</si>
  <si>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</si>
  <si>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</si>
  <si>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</si>
  <si>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</si>
  <si>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</si>
  <si>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</si>
  <si>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</si>
  <si>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</si>
  <si>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</si>
  <si>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</si>
  <si>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</si>
  <si>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</si>
  <si>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</si>
  <si>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</si>
  <si>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</si>
  <si>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</si>
  <si>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</si>
  <si>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</si>
  <si>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</si>
  <si>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</si>
  <si>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</si>
  <si>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</si>
  <si>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</si>
  <si>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</si>
  <si>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</si>
  <si>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</si>
  <si>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</si>
  <si>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</si>
  <si>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</si>
  <si>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</si>
  <si>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</si>
  <si>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</si>
  <si>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</si>
  <si>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</si>
  <si>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</si>
  <si>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</si>
  <si>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</si>
  <si>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</si>
  <si>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</si>
  <si>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</si>
  <si>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</si>
  <si>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</si>
  <si>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</si>
  <si>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</si>
  <si>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</si>
  <si>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</si>
  <si>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</si>
  <si>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</si>
  <si>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</si>
  <si>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</si>
  <si>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</si>
  <si>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</si>
  <si>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</si>
  <si>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</si>
  <si>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</si>
  <si>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</si>
  <si>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</si>
  <si>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</si>
  <si>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</si>
  <si>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</si>
  <si>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</si>
  <si>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</si>
  <si>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</si>
  <si>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</si>
  <si>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</si>
  <si>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</si>
  <si>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</si>
  <si>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</si>
  <si>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</si>
  <si>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</si>
  <si>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</si>
  <si>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</si>
  <si>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</si>
  <si>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</si>
  <si>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</si>
  <si>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</si>
  <si>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</si>
  <si>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</si>
  <si>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</si>
  <si>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</si>
  <si>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</si>
  <si>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</si>
  <si>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</si>
  <si>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</si>
  <si>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</si>
  <si>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</si>
  <si>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</si>
  <si>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</si>
  <si>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</si>
  <si>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</si>
  <si>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</si>
  <si>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</si>
  <si>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</si>
  <si>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</si>
  <si>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</si>
  <si>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</si>
  <si>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</si>
  <si>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</si>
  <si>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</si>
  <si>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</si>
  <si>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</si>
  <si>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</si>
  <si>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</si>
  <si>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</si>
  <si>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</si>
  <si>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</si>
  <si>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</si>
  <si>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</si>
  <si>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</si>
  <si>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</si>
  <si>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</si>
  <si>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</si>
  <si>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</si>
  <si>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</si>
  <si>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</si>
  <si>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</si>
  <si>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</si>
  <si>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</si>
  <si>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</si>
  <si>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</si>
  <si>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</si>
  <si>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</si>
  <si>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</si>
  <si>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</si>
  <si>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</si>
  <si>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</si>
  <si>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</si>
  <si>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</si>
  <si>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</si>
  <si>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</si>
  <si>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</si>
  <si>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</si>
  <si>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</si>
  <si>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</si>
  <si>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</si>
  <si>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BoE forecast</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</si>
  <si>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</si>
  <si>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</si>
  <si>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</si>
  <si>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</si>
  <si>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</si>
  <si>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</si>
  <si>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</si>
  <si>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</si>
  <si>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</si>
  <si>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</si>
  <si>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</si>
  <si>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</si>
  <si>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</si>
  <si>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</si>
  <si>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</si>
  <si>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</si>
  <si>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</si>
  <si>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</si>
  <si>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</si>
  <si>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</si>
  <si>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</si>
  <si>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</si>
  <si>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</si>
  <si>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</si>
  <si>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</si>
  <si>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</si>
  <si>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</si>
  <si>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</si>
  <si>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</si>
  <si>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</si>
  <si>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</si>
  <si>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</si>
  <si>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</si>
  <si>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</si>
  <si>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</si>
  <si>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</si>
  <si>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</si>
  <si>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</si>
  <si>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</si>
  <si>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</si>
  <si>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</si>
  <si>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</si>
  <si>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</si>
  <si>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</si>
  <si>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</si>
  <si>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</si>
  <si>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</si>
  <si>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</si>
  <si>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</si>
  <si>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</si>
  <si>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</si>
  <si>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</si>
  <si>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</si>
  <si>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</si>
  <si>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</si>
  <si>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</si>
  <si>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</si>
  <si>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</si>
  <si>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</si>
  <si>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</si>
  <si>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</si>
  <si>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</si>
  <si>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</si>
  <si>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</si>
  <si>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</si>
  <si>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</si>
  <si>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</si>
  <si>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</si>
  <si>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</si>
  <si>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</si>
  <si>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</si>
  <si>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</si>
  <si>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</si>
  <si>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</si>
  <si>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</si>
  <si>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</si>
  <si>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</si>
  <si>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</si>
  <si>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</si>
  <si>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</si>
  <si>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</si>
  <si>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</si>
  <si>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</si>
  <si>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</si>
  <si>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</si>
  <si>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</si>
  <si>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</si>
  <si>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</si>
  <si>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</si>
  <si>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</si>
  <si>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</si>
  <si>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</si>
  <si>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</si>
  <si>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</si>
  <si>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</si>
  <si>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</si>
  <si>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</si>
  <si>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</si>
  <si>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</si>
  <si>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</si>
  <si>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</si>
  <si>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</si>
  <si>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</si>
  <si>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</si>
  <si>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</si>
  <si>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</si>
  <si>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</si>
  <si>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</si>
  <si>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</si>
  <si>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</si>
  <si>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</si>
  <si>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</si>
  <si>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</si>
  <si>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</si>
  <si>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</si>
  <si>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</si>
  <si>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</si>
  <si>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</si>
  <si>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</si>
  <si>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</si>
  <si>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</si>
  <si>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</si>
  <si>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</si>
  <si>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</si>
  <si>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</si>
  <si>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</si>
  <si>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</si>
  <si>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</si>
  <si>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</si>
  <si>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</si>
  <si>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</si>
  <si>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</si>
  <si>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</si>
  <si>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</si>
  <si>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</si>
  <si>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</si>
  <si>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</si>
  <si>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</si>
  <si>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</si>
  <si>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</si>
  <si>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</si>
  <si>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</si>
  <si>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</si>
  <si>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</si>
  <si>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</si>
  <si>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</si>
  <si>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</si>
  <si>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</si>
  <si>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</si>
  <si>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</si>
  <si>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</si>
  <si>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</si>
  <si>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</si>
  <si>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</si>
  <si>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</si>
  <si>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</si>
  <si>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</si>
  <si>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</si>
  <si>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</si>
  <si>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</si>
  <si>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</si>
  <si>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</si>
  <si>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</si>
  <si>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</si>
  <si>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</si>
  <si>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</si>
  <si>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</si>
  <si>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</si>
  <si>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</si>
  <si>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</si>
  <si>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</si>
  <si>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</si>
  <si>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</si>
  <si>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</si>
  <si>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</si>
  <si>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</si>
  <si>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</si>
  <si>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</si>
  <si>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</si>
  <si>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</si>
  <si>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</si>
  <si>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</si>
  <si>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</si>
  <si>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</si>
  <si>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</si>
  <si>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</si>
  <si>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</si>
  <si>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</si>
  <si>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</si>
  <si>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</si>
  <si>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</si>
  <si>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</si>
  <si>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</si>
  <si>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</si>
  <si>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</si>
  <si>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</si>
  <si>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</si>
  <si>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</si>
  <si>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</si>
  <si>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</si>
  <si>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</si>
  <si>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</si>
  <si>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</si>
  <si>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</si>
  <si>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</si>
  <si>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</si>
  <si>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</si>
  <si>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</si>
  <si>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</si>
  <si>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</si>
  <si>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</si>
  <si>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</si>
  <si>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</si>
  <si>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</si>
  <si>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</si>
  <si>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</si>
  <si>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</si>
  <si>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</si>
  <si>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</si>
  <si>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</si>
  <si>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</si>
  <si>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</si>
  <si>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</si>
  <si>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</si>
  <si>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</si>
  <si>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</si>
  <si>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</si>
  <si>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</si>
  <si>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</si>
  <si>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</si>
  <si>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</si>
  <si>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</si>
  <si>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</si>
  <si>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</si>
  <si>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</si>
  <si>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</si>
  <si>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</si>
  <si>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</si>
  <si>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</si>
  <si>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</si>
  <si>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</si>
  <si>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</si>
  <si>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</si>
  <si>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</si>
  <si>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</si>
  <si>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</si>
  <si>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</si>
  <si>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</si>
  <si>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</si>
  <si>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</si>
  <si>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</si>
  <si>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</si>
  <si>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</si>
  <si>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</si>
  <si>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</si>
  <si>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</si>
  <si>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</si>
  <si>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</si>
  <si>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</si>
  <si>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</si>
  <si>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</si>
  <si>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</si>
  <si>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</si>
  <si>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</si>
  <si>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</si>
  <si>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</si>
  <si>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</si>
  <si>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</si>
  <si>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</si>
  <si>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</si>
  <si>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</si>
  <si>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</si>
  <si>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</si>
  <si>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</si>
  <si>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</si>
  <si>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</si>
  <si>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</si>
  <si>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</si>
  <si>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</si>
  <si>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</si>
  <si>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</si>
  <si>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</si>
  <si>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</si>
  <si>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</si>
  <si>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</si>
  <si>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</si>
  <si>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</si>
  <si>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</si>
  <si>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</si>
  <si>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</si>
  <si>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</si>
  <si>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</si>
  <si>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</si>
  <si>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</si>
  <si>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</si>
  <si>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</si>
  <si>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</si>
  <si>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</si>
  <si>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</si>
  <si>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</si>
  <si>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</si>
  <si>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</si>
  <si>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</si>
  <si>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</si>
  <si>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</si>
  <si>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</si>
  <si>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</si>
  <si>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</si>
  <si>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</si>
  <si>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</si>
  <si>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</si>
  <si>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</si>
  <si>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</si>
  <si>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</si>
  <si>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</si>
  <si>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</si>
  <si>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</si>
  <si>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</si>
  <si>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</si>
  <si>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</si>
  <si>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</si>
  <si>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</si>
  <si>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</si>
  <si>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</si>
  <si>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</si>
  <si>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</si>
  <si>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</si>
  <si>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</si>
  <si>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</si>
  <si>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</si>
  <si>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</si>
  <si>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</si>
  <si>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</si>
  <si>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</si>
  <si>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</si>
  <si>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</si>
  <si>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</si>
  <si>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</si>
  <si>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</si>
  <si>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</si>
  <si>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</si>
  <si>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</si>
  <si>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</si>
  <si>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</si>
  <si>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</si>
  <si>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</si>
  <si>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</si>
  <si>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</si>
  <si>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</si>
  <si>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</si>
  <si>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</si>
  <si>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</si>
  <si>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</si>
  <si>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</si>
  <si>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</si>
  <si>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</si>
  <si>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</si>
  <si>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</si>
  <si>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</si>
  <si>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</si>
  <si>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</si>
  <si>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</si>
  <si>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</si>
  <si>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</si>
  <si>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</si>
  <si>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</si>
  <si>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</si>
  <si>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</si>
  <si>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</si>
  <si>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</si>
  <si>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</si>
  <si>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</si>
  <si>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</si>
  <si>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</si>
  <si>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</si>
  <si>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</si>
  <si>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</si>
  <si>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</si>
  <si>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</si>
  <si>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</si>
  <si>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</si>
  <si>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</si>
  <si>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</si>
  <si>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</si>
  <si>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</si>
  <si>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</si>
  <si>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</si>
  <si>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</si>
  <si>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</si>
  <si>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</si>
  <si>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</si>
  <si>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</si>
  <si>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</si>
  <si>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</si>
  <si>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</si>
  <si>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</si>
  <si>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</si>
  <si>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</si>
  <si>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</si>
  <si>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</si>
  <si>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</si>
  <si>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</si>
  <si>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</si>
  <si>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</si>
  <si>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</si>
  <si>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</si>
  <si>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</si>
  <si>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</si>
  <si>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</si>
  <si>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</si>
  <si>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</si>
  <si>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</si>
  <si>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</si>
  <si>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</si>
  <si>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</si>
  <si>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</si>
  <si>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</si>
  <si>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</si>
  <si>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</si>
  <si>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</si>
  <si>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</si>
  <si>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</si>
  <si>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</si>
  <si>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</si>
  <si>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</si>
  <si>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</si>
  <si>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</si>
  <si>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</si>
  <si>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</si>
  <si>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</si>
  <si>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</si>
  <si>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</si>
  <si>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</si>
  <si>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</si>
  <si>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</si>
  <si>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</si>
  <si>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</si>
  <si>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</si>
  <si>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</si>
  <si>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</si>
  <si>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</si>
  <si>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</si>
  <si>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</si>
  <si>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</si>
  <si>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</si>
  <si>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</si>
  <si>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</si>
  <si>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</si>
  <si>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</si>
  <si>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</si>
  <si>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</si>
  <si>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</si>
  <si>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</si>
  <si>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</si>
  <si>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</si>
  <si>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</si>
  <si>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</si>
  <si>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</si>
  <si>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</si>
  <si>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</si>
  <si>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</si>
  <si>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</si>
  <si>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</si>
  <si>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</si>
  <si>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</si>
  <si>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</si>
  <si>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</si>
  <si>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</si>
  <si>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</si>
  <si>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</si>
  <si>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</si>
  <si>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</si>
  <si>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</si>
  <si>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</si>
  <si>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</si>
  <si>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</si>
  <si>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</si>
  <si>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</si>
  <si>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</si>
  <si>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</si>
  <si>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</si>
  <si>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</si>
  <si>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</si>
  <si>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</si>
  <si>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</si>
  <si>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</si>
  <si>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</si>
  <si>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</si>
  <si>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</si>
  <si>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</si>
  <si>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</si>
  <si>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</si>
  <si>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</si>
  <si>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</si>
  <si>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</si>
  <si>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</si>
  <si>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</si>
  <si>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</si>
  <si>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</si>
  <si>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</si>
  <si>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</si>
  <si>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</si>
  <si>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</si>
  <si>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</si>
  <si>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</si>
  <si>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</si>
  <si>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</si>
  <si>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</si>
  <si>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</si>
  <si>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</si>
  <si>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</si>
  <si>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</si>
  <si>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</si>
  <si>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</si>
  <si>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</si>
  <si>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</si>
  <si>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</si>
  <si>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</si>
  <si>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</si>
  <si>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</si>
  <si>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</si>
  <si>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</si>
  <si>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</si>
  <si>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</si>
  <si>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</si>
  <si>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</si>
  <si>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</si>
  <si>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</si>
  <si>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</si>
  <si>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</si>
  <si>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</si>
  <si>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</si>
  <si>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</si>
  <si>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</si>
  <si>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</si>
  <si>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</si>
  <si>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</si>
  <si>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</si>
  <si>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</si>
  <si>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</si>
  <si>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</si>
  <si>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</si>
  <si>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</si>
  <si>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</si>
  <si>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</si>
  <si>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</si>
  <si>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</si>
  <si>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</si>
  <si>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</si>
  <si>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</si>
  <si>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</si>
  <si>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</si>
  <si>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</si>
  <si>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</si>
  <si>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</si>
  <si>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</si>
  <si>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</si>
  <si>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</si>
  <si>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</si>
  <si>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</si>
  <si>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</si>
  <si>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</si>
  <si>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</si>
  <si>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</si>
  <si>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</si>
  <si>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</si>
  <si>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</si>
  <si>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</si>
  <si>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</si>
  <si>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</si>
  <si>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</si>
  <si>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</si>
  <si>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</si>
  <si>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</si>
  <si>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</si>
  <si>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</si>
  <si>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</si>
  <si>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</si>
  <si>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</si>
  <si>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</si>
  <si>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</si>
  <si>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</si>
  <si>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Contributions</t>
  </si>
  <si>
    <t>Inflation rates</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</si>
  <si>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</si>
  <si>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</si>
  <si>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</si>
  <si>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</si>
  <si>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</si>
  <si>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</si>
  <si>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</si>
  <si>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</si>
  <si>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</si>
  <si>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</si>
  <si>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</si>
  <si>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</si>
  <si>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</si>
  <si>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</si>
  <si>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</si>
  <si>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</si>
  <si>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</si>
  <si>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</si>
  <si>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</si>
  <si>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</si>
  <si>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</si>
  <si>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</si>
  <si>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</si>
  <si>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</si>
  <si>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</si>
  <si>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</si>
  <si>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</si>
  <si>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</si>
  <si>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</si>
  <si>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</si>
  <si>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</si>
  <si>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</si>
  <si>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</si>
  <si>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</si>
  <si>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</si>
  <si>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</si>
  <si>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</si>
  <si>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</si>
  <si>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</si>
  <si>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</si>
  <si>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</si>
  <si>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</si>
  <si>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</si>
  <si>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</si>
  <si>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</si>
  <si>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</si>
  <si>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</si>
  <si>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</si>
  <si>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</si>
  <si>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</si>
  <si>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</si>
  <si>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</si>
  <si>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</si>
  <si>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</si>
  <si>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</si>
  <si>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</si>
  <si>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</si>
  <si>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</si>
  <si>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</si>
  <si>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</si>
  <si>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</si>
  <si>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</si>
  <si>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</si>
  <si>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</si>
  <si>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</si>
  <si>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</si>
  <si>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</si>
  <si>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</si>
  <si>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</si>
  <si>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</si>
  <si>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</si>
  <si>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</si>
  <si>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</si>
  <si>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</si>
  <si>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</si>
  <si>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</si>
  <si>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</si>
  <si>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</si>
  <si>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</si>
  <si>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</si>
  <si>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</si>
  <si>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</si>
  <si>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</si>
  <si>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</si>
  <si>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</si>
  <si>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</si>
  <si>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</si>
  <si>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</si>
  <si>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</si>
  <si>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</si>
  <si>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</si>
  <si>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</si>
  <si>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</si>
  <si>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</si>
  <si>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</si>
  <si>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</si>
  <si>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</si>
  <si>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</si>
  <si>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</si>
  <si>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</si>
  <si>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</si>
  <si>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</si>
  <si>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</si>
  <si>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</si>
  <si>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</si>
  <si>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</si>
  <si>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</si>
  <si>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</si>
  <si>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</si>
  <si>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</si>
  <si>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</si>
  <si>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</si>
  <si>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</si>
  <si>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</si>
  <si>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</si>
  <si>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</si>
  <si>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</si>
  <si>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</si>
  <si>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</si>
  <si>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</si>
  <si>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</si>
  <si>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</si>
  <si>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</si>
  <si>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</si>
  <si>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</si>
  <si>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</si>
  <si>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</si>
  <si>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</si>
  <si>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</si>
  <si>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</si>
  <si>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</si>
  <si>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</si>
  <si>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</si>
  <si>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</si>
  <si>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</si>
  <si>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</si>
  <si>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</si>
  <si>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</si>
  <si>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</si>
  <si>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</si>
  <si>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</si>
  <si>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</si>
  <si>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</si>
  <si>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</si>
  <si>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</si>
  <si>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</si>
  <si>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</si>
  <si>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</si>
  <si>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</si>
  <si>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</si>
  <si>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</si>
  <si>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</si>
  <si>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</si>
  <si>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</si>
  <si>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</si>
  <si>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</si>
  <si>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</si>
  <si>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</si>
  <si>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</si>
  <si>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</si>
  <si>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</si>
  <si>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</si>
  <si>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</si>
  <si>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</si>
  <si>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</si>
  <si>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</si>
  <si>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</si>
  <si>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</si>
  <si>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</si>
  <si>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</si>
  <si>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</si>
  <si>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</si>
  <si>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</si>
  <si>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</si>
  <si>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</si>
  <si>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</si>
  <si>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</si>
  <si>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</si>
  <si>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</si>
  <si>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</si>
  <si>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</si>
  <si>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</si>
  <si>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</si>
  <si>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</si>
  <si>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</si>
  <si>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</si>
  <si>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</si>
  <si>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</si>
  <si>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</si>
  <si>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</si>
  <si>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UNPD@UK</t>
  </si>
  <si>
    <t>UNPCD@UK</t>
  </si>
  <si>
    <t>UKVCP@UK</t>
  </si>
  <si>
    <t>20231</t>
  </si>
  <si>
    <t>UK: BoE CPI Projections Based on Expected Interest Rate: Mode (Y/Y % Chg)</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</si>
  <si>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</si>
  <si>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</si>
  <si>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</si>
  <si>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</si>
  <si>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</si>
  <si>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</si>
  <si>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</si>
  <si>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</si>
  <si>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</si>
  <si>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</si>
  <si>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</si>
  <si>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</si>
  <si>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</si>
  <si>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</si>
  <si>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</si>
  <si>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</si>
  <si>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</si>
  <si>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</si>
  <si>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</si>
  <si>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</si>
  <si>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</si>
  <si>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</si>
  <si>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</si>
  <si>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</si>
  <si>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</si>
  <si>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</si>
  <si>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</si>
  <si>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</si>
  <si>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</si>
  <si>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</si>
  <si>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</si>
  <si>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</si>
  <si>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</si>
  <si>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</si>
  <si>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</si>
  <si>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</si>
  <si>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</si>
  <si>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</si>
  <si>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</si>
  <si>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</si>
  <si>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</si>
  <si>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</si>
  <si>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</si>
  <si>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</si>
  <si>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</si>
  <si>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</si>
  <si>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</si>
  <si>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</si>
  <si>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</si>
  <si>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</si>
  <si>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</si>
  <si>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</si>
  <si>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</si>
  <si>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</si>
  <si>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</si>
  <si>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</si>
  <si>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</si>
  <si>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</si>
  <si>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</si>
  <si>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</si>
  <si>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</si>
  <si>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</si>
  <si>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</si>
  <si>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</si>
  <si>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</si>
  <si>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</si>
  <si>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</si>
  <si>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</si>
  <si>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</si>
  <si>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</si>
  <si>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</si>
  <si>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</si>
  <si>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</si>
  <si>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</si>
  <si>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</si>
  <si>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</si>
  <si>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</si>
  <si>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</si>
  <si>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</si>
  <si>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</si>
  <si>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</si>
  <si>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</si>
  <si>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</si>
  <si>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</si>
  <si>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</si>
  <si>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</si>
  <si>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</si>
  <si>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</si>
  <si>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</si>
  <si>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</si>
  <si>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</si>
  <si>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</si>
  <si>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</si>
  <si>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</si>
  <si>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</si>
  <si>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</si>
  <si>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</si>
  <si>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</si>
  <si>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</si>
  <si>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</si>
  <si>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</si>
  <si>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</si>
  <si>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</si>
  <si>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</si>
  <si>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</si>
  <si>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</si>
  <si>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</si>
  <si>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</si>
  <si>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</si>
  <si>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</si>
  <si>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</si>
  <si>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</si>
  <si>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</si>
  <si>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</si>
  <si>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</si>
  <si>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</si>
  <si>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</si>
  <si>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</si>
  <si>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</si>
  <si>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</si>
  <si>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</si>
  <si>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</si>
  <si>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</si>
  <si>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</si>
  <si>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</si>
  <si>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</si>
  <si>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</si>
  <si>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</si>
  <si>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</si>
  <si>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</si>
  <si>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</si>
  <si>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</si>
  <si>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</si>
  <si>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</si>
  <si>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</si>
  <si>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</si>
  <si>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</si>
  <si>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</si>
  <si>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</si>
  <si>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</si>
  <si>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</si>
  <si>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</si>
  <si>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</si>
  <si>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</si>
  <si>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</si>
  <si>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</si>
  <si>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</si>
  <si>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</si>
  <si>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</si>
  <si>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</si>
  <si>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</si>
  <si>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</si>
  <si>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</si>
  <si>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</si>
  <si>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</si>
  <si>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</si>
  <si>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</si>
  <si>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</si>
  <si>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</si>
  <si>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</si>
  <si>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</si>
  <si>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</si>
  <si>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</si>
  <si>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</si>
  <si>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</si>
  <si>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</si>
  <si>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</si>
  <si>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</si>
  <si>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</si>
  <si>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</si>
  <si>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</si>
  <si>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</si>
  <si>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</si>
  <si>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</si>
  <si>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</si>
  <si>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</si>
  <si>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</si>
  <si>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</si>
  <si>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</si>
  <si>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</si>
  <si>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</si>
  <si>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</si>
  <si>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</si>
  <si>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</si>
  <si>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</si>
  <si>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</si>
  <si>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</si>
  <si>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</si>
  <si>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</si>
  <si>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</si>
  <si>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</si>
  <si>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</si>
  <si>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</si>
  <si>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</si>
  <si>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</si>
  <si>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</si>
  <si>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</si>
  <si>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</si>
  <si>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</si>
  <si>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</si>
  <si>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</si>
  <si>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</si>
  <si>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</si>
  <si>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</si>
  <si>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</si>
  <si>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</si>
  <si>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</si>
  <si>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</si>
  <si>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</si>
  <si>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</si>
  <si>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</si>
  <si>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</si>
  <si>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</si>
  <si>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</si>
  <si>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</si>
  <si>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</si>
  <si>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</si>
  <si>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</si>
  <si>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</si>
  <si>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</si>
  <si>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</si>
  <si>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</si>
  <si>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</si>
  <si>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</si>
  <si>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</si>
  <si>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</si>
  <si>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</si>
  <si>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</si>
  <si>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</si>
  <si>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</si>
  <si>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</si>
  <si>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</si>
  <si>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</si>
  <si>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</si>
  <si>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</si>
  <si>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</si>
  <si>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</si>
  <si>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</si>
  <si>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</si>
  <si>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</si>
  <si>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</si>
  <si>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</si>
  <si>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</si>
  <si>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</si>
  <si>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</si>
  <si>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</si>
  <si>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</si>
  <si>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</si>
  <si>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</si>
  <si>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</si>
  <si>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</si>
  <si>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</si>
  <si>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</si>
  <si>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</si>
  <si>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</si>
  <si>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</si>
  <si>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</si>
  <si>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</si>
  <si>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</si>
  <si>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</si>
  <si>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</si>
  <si>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</si>
  <si>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</si>
  <si>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</si>
  <si>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</si>
  <si>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</si>
  <si>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</si>
  <si>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</si>
  <si>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</si>
  <si>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</si>
  <si>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</si>
  <si>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</si>
  <si>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</si>
  <si>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</si>
  <si>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</si>
  <si>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</si>
  <si>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</si>
  <si>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</si>
  <si>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</si>
  <si>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</si>
  <si>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</si>
  <si>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</si>
  <si>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</si>
  <si>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</si>
  <si>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</si>
  <si>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</si>
  <si>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</si>
  <si>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</si>
  <si>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</si>
  <si>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</si>
  <si>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</si>
  <si>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</si>
  <si>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</si>
  <si>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</si>
  <si>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</si>
  <si>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</si>
  <si>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</si>
  <si>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</si>
  <si>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</si>
  <si>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</si>
  <si>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</si>
  <si>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</si>
  <si>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</si>
  <si>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</si>
  <si>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</si>
  <si>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</si>
  <si>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</si>
  <si>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</si>
  <si>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</si>
  <si>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</si>
  <si>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</si>
  <si>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</si>
  <si>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</si>
  <si>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</si>
  <si>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</si>
  <si>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</si>
  <si>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</si>
  <si>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</si>
  <si>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</si>
  <si>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</si>
  <si>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</si>
  <si>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</si>
  <si>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</si>
  <si>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</si>
  <si>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</si>
  <si>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</si>
  <si>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</si>
  <si>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</si>
  <si>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</si>
  <si>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</si>
  <si>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</si>
  <si>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</si>
  <si>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</si>
  <si>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</si>
  <si>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</si>
  <si>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</si>
  <si>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</si>
  <si>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</si>
  <si>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</si>
  <si>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</si>
  <si>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</si>
  <si>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</si>
  <si>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</si>
  <si>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</si>
  <si>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</si>
  <si>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</si>
  <si>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</si>
  <si>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</si>
  <si>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</si>
  <si>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</si>
  <si>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</si>
  <si>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</si>
  <si>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</si>
  <si>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</si>
  <si>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</si>
  <si>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</si>
  <si>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</si>
  <si>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</si>
  <si>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</si>
  <si>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</si>
  <si>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</si>
  <si>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</si>
  <si>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</si>
  <si>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</si>
  <si>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</si>
  <si>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</si>
  <si>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</si>
  <si>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</si>
  <si>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</si>
  <si>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</si>
  <si>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</si>
  <si>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</si>
  <si>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</si>
  <si>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</si>
  <si>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</si>
  <si>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</si>
  <si>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</si>
  <si>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</si>
  <si>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</si>
  <si>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</si>
  <si>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</si>
  <si>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</si>
  <si>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</si>
  <si>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</si>
  <si>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</si>
  <si>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</si>
  <si>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</si>
  <si>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</si>
  <si>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</si>
  <si>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</si>
  <si>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</si>
  <si>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</si>
  <si>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</si>
  <si>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</si>
  <si>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</si>
  <si>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</si>
  <si>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</si>
  <si>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</si>
  <si>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</si>
  <si>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</si>
  <si>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</si>
  <si>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</si>
  <si>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</si>
  <si>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</si>
  <si>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</si>
  <si>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</si>
  <si>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</si>
  <si>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</si>
  <si>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</si>
  <si>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</si>
  <si>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</si>
  <si>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</si>
  <si>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</si>
  <si>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</si>
  <si>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</si>
  <si>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</si>
  <si>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</si>
  <si>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</si>
  <si>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</si>
  <si>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</si>
  <si>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</si>
  <si>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</si>
  <si>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</si>
  <si>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</si>
  <si>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</si>
  <si>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</si>
  <si>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</si>
  <si>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</si>
  <si>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</si>
  <si>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</si>
  <si>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</si>
  <si>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Chart 2.16 - Contributions to CPI inflation</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</si>
  <si>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</si>
  <si>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</si>
  <si>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</si>
  <si>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</si>
  <si>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</si>
  <si>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</si>
  <si>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</si>
  <si>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</si>
  <si>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</si>
  <si>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</si>
  <si>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</si>
  <si>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</si>
  <si>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</si>
  <si>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</si>
  <si>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</si>
  <si>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</si>
  <si>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</si>
  <si>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</si>
  <si>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</si>
  <si>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</si>
  <si>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</si>
  <si>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</si>
  <si>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</si>
  <si>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</si>
  <si>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</si>
  <si>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</si>
  <si>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</si>
  <si>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</si>
  <si>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</si>
  <si>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</si>
  <si>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</si>
  <si>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</si>
  <si>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</si>
  <si>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</si>
  <si>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</si>
  <si>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</si>
  <si>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</si>
  <si>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</si>
  <si>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</si>
  <si>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</si>
  <si>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</si>
  <si>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</si>
  <si>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</si>
  <si>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</si>
  <si>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</si>
  <si>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</si>
  <si>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</si>
  <si>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</si>
  <si>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Total CPI</t>
  </si>
  <si>
    <t>July 2024
(Bank staff projections)</t>
  </si>
  <si>
    <t>August 2024
(Bank staff projections)</t>
  </si>
  <si>
    <t>September 2024
(Bank staff projections)</t>
  </si>
  <si>
    <t>October 2024
(Bank staff projections)</t>
  </si>
  <si>
    <t>November 2024
(Bank staff projections)</t>
  </si>
  <si>
    <t>December 2024
(Bank staff projections)</t>
  </si>
  <si>
    <t>2025 Q1
(Bank staff projection)</t>
  </si>
  <si>
    <t>n.a.</t>
  </si>
  <si>
    <t xml:space="preserve">Chart 2.21 - Measures of annual pay growth </t>
  </si>
  <si>
    <t>Quarterly frequency</t>
  </si>
  <si>
    <t>Monthly frequency</t>
  </si>
  <si>
    <t>AWE private sector regular pay</t>
  </si>
  <si>
    <t>Indicator-based model</t>
  </si>
  <si>
    <t xml:space="preserve">AWE private sector regular pay </t>
  </si>
  <si>
    <t>KPMG/REC survey (advanced 12 months)</t>
  </si>
  <si>
    <t>HMRC RTI private sector median</t>
  </si>
  <si>
    <t>Indeed Wage Tracker</t>
  </si>
  <si>
    <t>No permissions</t>
  </si>
  <si>
    <t>2024 Q2 
(Bank Staff Projection)</t>
  </si>
  <si>
    <t>2024 Q3
(Bank Staff Projection)</t>
  </si>
  <si>
    <t>BoE market expectations (Aug)</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</si>
  <si>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</si>
  <si>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</si>
  <si>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</si>
  <si>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</si>
  <si>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</si>
  <si>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</si>
  <si>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</si>
  <si>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</si>
  <si>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</si>
  <si>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</si>
  <si>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</si>
  <si>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</si>
  <si>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</si>
  <si>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</si>
  <si>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</si>
  <si>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</si>
  <si>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</si>
  <si>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</si>
  <si>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</si>
  <si>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</si>
  <si>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</si>
  <si>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</si>
  <si>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</si>
  <si>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</si>
  <si>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</si>
  <si>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</si>
  <si>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</si>
  <si>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</si>
  <si>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</si>
  <si>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</si>
  <si>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</si>
  <si>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</si>
  <si>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</si>
  <si>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</si>
  <si>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</si>
  <si>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</si>
  <si>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</si>
  <si>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</si>
  <si>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</si>
  <si>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</si>
  <si>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</si>
  <si>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</si>
  <si>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</si>
  <si>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</si>
  <si>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</si>
  <si>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</si>
  <si>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</si>
  <si>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</si>
  <si>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</si>
  <si>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</si>
  <si>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</si>
  <si>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</si>
  <si>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</si>
  <si>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</si>
  <si>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</si>
  <si>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</si>
  <si>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</si>
  <si>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</si>
  <si>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</si>
  <si>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</si>
  <si>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</si>
  <si>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</si>
  <si>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</si>
  <si>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</si>
  <si>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</si>
  <si>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</si>
  <si>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</si>
  <si>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</si>
  <si>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</si>
  <si>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</si>
  <si>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</si>
  <si>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</si>
  <si>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</si>
  <si>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</si>
  <si>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</si>
  <si>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</si>
  <si>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</si>
  <si>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</si>
  <si>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</si>
  <si>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</si>
  <si>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</si>
  <si>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</si>
  <si>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</si>
  <si>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</si>
  <si>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</si>
  <si>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</si>
  <si>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</si>
  <si>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</si>
  <si>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OE (Oct)</t>
  </si>
  <si>
    <t>HMT consensus (Oct)</t>
  </si>
  <si>
    <t>Sep 2024
(Bank staff projections)</t>
  </si>
  <si>
    <t>Aug 2024
(Bank staff projections)</t>
  </si>
  <si>
    <t>Jul 2024
(Bank staff projections)</t>
  </si>
  <si>
    <t>Jun 2024
(Bank staff projections)</t>
  </si>
  <si>
    <t>May 2024
(Bank staff projections)</t>
  </si>
  <si>
    <t>Apr 2024
(Bank staff projections)</t>
  </si>
  <si>
    <t>BoE staff forecast (May)</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</si>
  <si>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</si>
  <si>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</si>
  <si>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</si>
  <si>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</si>
  <si>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</si>
  <si>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</si>
  <si>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</si>
  <si>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</si>
  <si>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</si>
  <si>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</si>
  <si>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</si>
  <si>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</si>
  <si>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</si>
  <si>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</si>
  <si>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</si>
  <si>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</si>
  <si>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</si>
  <si>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</si>
  <si>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</si>
  <si>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</si>
  <si>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</si>
  <si>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</si>
  <si>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</si>
  <si>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</si>
  <si>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</si>
  <si>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</si>
  <si>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</si>
  <si>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</si>
  <si>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</si>
  <si>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</si>
  <si>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</si>
  <si>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</si>
  <si>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</si>
  <si>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</si>
  <si>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</si>
  <si>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</si>
  <si>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</si>
  <si>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</si>
  <si>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</si>
  <si>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</si>
  <si>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</si>
  <si>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</si>
  <si>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</si>
  <si>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</si>
  <si>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</si>
  <si>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</si>
  <si>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</si>
  <si>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</si>
  <si>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</si>
  <si>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</si>
  <si>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</si>
  <si>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</si>
  <si>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</si>
  <si>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</si>
  <si>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</si>
  <si>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</si>
  <si>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</si>
  <si>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</si>
  <si>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</si>
  <si>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</si>
  <si>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</si>
  <si>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</si>
  <si>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</si>
  <si>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</si>
  <si>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</si>
  <si>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</si>
  <si>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</si>
  <si>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</si>
  <si>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</si>
  <si>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</si>
  <si>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</si>
  <si>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</si>
  <si>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</si>
  <si>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</si>
  <si>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</si>
  <si>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</si>
  <si>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</si>
  <si>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</si>
  <si>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</si>
  <si>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</si>
  <si>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</si>
  <si>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</si>
  <si>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</si>
  <si>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</si>
  <si>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</si>
  <si>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</si>
  <si>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</si>
  <si>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</si>
  <si>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</si>
  <si>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</si>
  <si>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</si>
  <si>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</si>
  <si>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</si>
  <si>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</si>
  <si>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</si>
  <si>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</si>
  <si>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</si>
  <si>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</si>
  <si>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</si>
  <si>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</si>
  <si>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</si>
  <si>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</si>
  <si>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</si>
  <si>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</si>
  <si>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</si>
  <si>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</si>
  <si>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</si>
  <si>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</si>
  <si>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</si>
  <si>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</si>
  <si>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</si>
  <si>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</si>
  <si>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</si>
  <si>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</si>
  <si>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</si>
  <si>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</si>
  <si>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</si>
  <si>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</si>
  <si>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</si>
  <si>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</si>
  <si>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</si>
  <si>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</si>
  <si>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</si>
  <si>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</si>
  <si>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</si>
  <si>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</si>
  <si>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</si>
  <si>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</si>
  <si>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</si>
  <si>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</si>
  <si>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</si>
  <si>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</si>
  <si>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</si>
  <si>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</si>
  <si>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</si>
  <si>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</si>
  <si>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</si>
  <si>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</si>
  <si>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</si>
  <si>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</si>
  <si>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</si>
  <si>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</si>
  <si>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</si>
  <si>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</si>
  <si>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</si>
  <si>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</si>
  <si>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</si>
  <si>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</si>
  <si>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</si>
  <si>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</si>
  <si>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</si>
  <si>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</si>
  <si>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</si>
  <si>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</si>
  <si>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</si>
  <si>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</si>
  <si>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</si>
  <si>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</si>
  <si>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</si>
  <si>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</si>
  <si>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</si>
  <si>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</si>
  <si>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</si>
  <si>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</si>
  <si>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</si>
  <si>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</si>
  <si>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</si>
  <si>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</si>
  <si>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</si>
  <si>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</si>
  <si>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</si>
  <si>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</si>
  <si>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</si>
  <si>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</si>
  <si>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</si>
  <si>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</si>
  <si>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</si>
  <si>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</si>
  <si>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</si>
  <si>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</si>
  <si>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</si>
  <si>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</si>
  <si>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</si>
  <si>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</si>
  <si>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</si>
  <si>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</si>
  <si>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</si>
  <si>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</si>
  <si>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</si>
  <si>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</si>
  <si>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</si>
  <si>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</si>
  <si>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</si>
  <si>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</si>
  <si>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</si>
  <si>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</si>
  <si>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</si>
  <si>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</si>
  <si>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</si>
  <si>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</si>
  <si>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</si>
  <si>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</si>
  <si>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</si>
  <si>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</si>
  <si>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</si>
  <si>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</si>
  <si>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</si>
  <si>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</si>
  <si>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</si>
  <si>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</si>
  <si>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</si>
  <si>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</si>
  <si>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</si>
  <si>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</si>
  <si>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</si>
  <si>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</si>
  <si>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</si>
  <si>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</si>
  <si>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</si>
  <si>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</si>
  <si>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</si>
  <si>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</si>
  <si>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</si>
  <si>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</si>
  <si>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</si>
  <si>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</si>
  <si>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</si>
  <si>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</si>
  <si>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</si>
  <si>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</si>
  <si>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</si>
  <si>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</si>
  <si>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</si>
  <si>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</si>
  <si>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</si>
  <si>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</si>
  <si>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</si>
  <si>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</si>
  <si>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</si>
  <si>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</si>
  <si>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</si>
  <si>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</si>
  <si>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</si>
  <si>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</si>
  <si>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</si>
  <si>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</si>
  <si>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</si>
  <si>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</si>
  <si>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</si>
  <si>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</si>
  <si>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</si>
  <si>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</si>
  <si>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</si>
  <si>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</si>
  <si>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</si>
  <si>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</si>
  <si>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</si>
  <si>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</si>
  <si>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</si>
  <si>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</si>
  <si>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</si>
  <si>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</si>
  <si>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</si>
  <si>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</si>
  <si>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</si>
  <si>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</si>
  <si>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</si>
  <si>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</si>
  <si>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</si>
  <si>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</si>
  <si>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</si>
  <si>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</si>
  <si>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</si>
  <si>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</si>
  <si>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</si>
  <si>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</si>
  <si>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</si>
  <si>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</si>
  <si>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</si>
  <si>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</si>
  <si>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</si>
  <si>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</si>
  <si>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</si>
  <si>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</si>
  <si>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</si>
  <si>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</si>
  <si>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</si>
  <si>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</si>
  <si>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</si>
  <si>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</si>
  <si>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</si>
  <si>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</si>
  <si>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</si>
  <si>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</si>
  <si>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</si>
  <si>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</si>
  <si>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</si>
  <si>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</si>
  <si>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</si>
  <si>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</si>
  <si>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</si>
  <si>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</si>
  <si>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</si>
  <si>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</si>
  <si>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</si>
  <si>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</si>
  <si>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</si>
  <si>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</si>
  <si>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</si>
  <si>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</si>
  <si>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</si>
  <si>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</si>
  <si>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</si>
  <si>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</si>
  <si>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</si>
  <si>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</si>
  <si>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</si>
  <si>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H24</t>
  </si>
  <si>
    <t>01-Jan-1954</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</si>
  <si>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</si>
  <si>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</si>
  <si>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</si>
  <si>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</si>
  <si>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</si>
  <si>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</si>
  <si>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</si>
  <si>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</si>
  <si>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</si>
  <si>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</si>
  <si>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</si>
  <si>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</si>
  <si>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</si>
  <si>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</si>
  <si>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</si>
  <si>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</si>
  <si>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</si>
  <si>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</si>
  <si>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</si>
  <si>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</si>
  <si>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</si>
  <si>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</si>
  <si>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</si>
  <si>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</si>
  <si>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</si>
  <si>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</si>
  <si>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</si>
  <si>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</si>
  <si>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Q1-2028</t>
  </si>
  <si>
    <t>20281</t>
  </si>
  <si>
    <t>Chart 2.29 - Measures of annual private sector wage growth</t>
  </si>
  <si>
    <t>No permission</t>
  </si>
  <si>
    <t>2024 Q4
(Bank Staff Projection)</t>
  </si>
  <si>
    <t>2025 Q1
(Bank Staff Projection)</t>
  </si>
  <si>
    <t>2025 Q2
(Bank Staff Projection)</t>
  </si>
  <si>
    <t>2025 Q3
(Bank Staff Projection)</t>
  </si>
  <si>
    <t>2025 Q4
(Bank Staff Projection)</t>
  </si>
  <si>
    <t>Chart 2.22 - Contributions to CPI inflation</t>
  </si>
  <si>
    <t>January 2025
(Bank staff projections)</t>
  </si>
  <si>
    <t>February 2025
(Bank staff projections)</t>
  </si>
  <si>
    <t>March 2025
(Bank staff projections)</t>
  </si>
  <si>
    <t>BoE staff forecast (Nov)</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</si>
  <si>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</si>
  <si>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</si>
  <si>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</si>
  <si>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</si>
  <si>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</si>
  <si>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</si>
  <si>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</si>
  <si>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</si>
  <si>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</si>
  <si>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</si>
  <si>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</si>
  <si>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</si>
  <si>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</si>
  <si>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</si>
  <si>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</si>
  <si>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</si>
  <si>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</si>
  <si>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</si>
  <si>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</si>
  <si>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</si>
  <si>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</si>
  <si>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</si>
  <si>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</si>
  <si>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</si>
  <si>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</si>
  <si>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</si>
  <si>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</si>
  <si>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</si>
  <si>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</si>
  <si>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</si>
  <si>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</si>
  <si>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</si>
  <si>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</si>
  <si>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</si>
  <si>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</si>
  <si>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</si>
  <si>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</si>
  <si>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</si>
  <si>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JAN022D</t>
  </si>
  <si>
    <t>February 2025 MPR</t>
  </si>
  <si>
    <t>20250127</t>
  </si>
  <si>
    <t>20250128</t>
  </si>
  <si>
    <t>February</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</si>
  <si>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</si>
  <si>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</si>
  <si>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</si>
  <si>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</si>
  <si>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</si>
  <si>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</si>
  <si>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</si>
  <si>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</si>
  <si>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</si>
  <si>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</si>
  <si>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</si>
  <si>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</si>
  <si>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</si>
  <si>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</si>
  <si>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</si>
  <si>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</si>
  <si>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</si>
  <si>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</si>
  <si>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</si>
  <si>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</si>
  <si>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Jan-1954 &lt;- 01-Jan-1954</t>
  </si>
  <si>
    <t>Q1-1954 &lt;- 01-Jan-1954</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</si>
  <si>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</si>
  <si>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</si>
  <si>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</si>
  <si>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</si>
  <si>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</si>
  <si>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</si>
  <si>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</si>
  <si>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</si>
  <si>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</si>
  <si>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</si>
  <si>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</si>
  <si>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</si>
  <si>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</si>
  <si>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</si>
  <si>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</si>
  <si>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</si>
  <si>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</si>
  <si>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</si>
  <si>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Apr-16-2025 07:02</t>
  </si>
  <si>
    <t>Mar-2025</t>
  </si>
  <si>
    <t>Apr-15-2025 07:06</t>
  </si>
  <si>
    <t>Feb-2025</t>
  </si>
  <si>
    <t>Apr-03-2025 09:49</t>
  </si>
  <si>
    <t>Apr-02-2025 15:02</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</si>
  <si>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</si>
  <si>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</si>
  <si>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</si>
  <si>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</si>
  <si>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</si>
  <si>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</si>
  <si>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</si>
  <si>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</si>
  <si>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</si>
  <si>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May 2025 MPR</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</si>
  <si>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</si>
  <si>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</si>
  <si>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</si>
  <si>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</si>
  <si>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</si>
  <si>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</si>
  <si>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</si>
  <si>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</si>
  <si>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</si>
  <si>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</si>
  <si>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</si>
  <si>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</si>
  <si>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</si>
  <si>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</si>
  <si>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</si>
  <si>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</si>
  <si>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</si>
  <si>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</si>
  <si>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</si>
  <si>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</si>
  <si>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</si>
  <si>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</si>
  <si>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</si>
  <si>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</si>
  <si>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</si>
  <si>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</si>
  <si>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</si>
  <si>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</si>
  <si>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</si>
  <si>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</si>
  <si>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</si>
  <si>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</si>
  <si>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</si>
  <si>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</si>
  <si>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</si>
  <si>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</si>
  <si>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</si>
  <si>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</si>
  <si>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</si>
  <si>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</si>
  <si>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</si>
  <si>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</si>
  <si>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</si>
  <si>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</si>
  <si>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</si>
  <si>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</si>
  <si>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</si>
  <si>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</si>
  <si>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</si>
  <si>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</si>
  <si>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</si>
  <si>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</si>
  <si>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</si>
  <si>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</si>
  <si>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</si>
  <si>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</si>
  <si>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</si>
  <si>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</si>
  <si>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</si>
  <si>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Feb-06-2025 12:03</t>
  </si>
  <si>
    <t>Q1-2025</t>
  </si>
  <si>
    <t>UK: BoE CPI Projections Based on Constant 4.5% Interest Rate: Mode (Y/Y % Chg)</t>
  </si>
  <si>
    <t>Feb-06-2025 12:07</t>
  </si>
  <si>
    <t>Q2-2028</t>
  </si>
  <si>
    <t>Q1-2025 &lt;- Mar-2025</t>
  </si>
  <si>
    <t>20282</t>
  </si>
  <si>
    <t>20250423</t>
  </si>
  <si>
    <t>20250424</t>
  </si>
  <si>
    <t>20250425</t>
  </si>
  <si>
    <t>May</t>
  </si>
  <si>
    <t>28-Apr-2025</t>
  </si>
  <si>
    <t>20250428</t>
  </si>
  <si>
    <t>29-Apr-2025</t>
  </si>
  <si>
    <t>20250429</t>
  </si>
  <si>
    <t>Apr-30-2025 14:14</t>
  </si>
  <si>
    <t>Apr-2025 &lt;- 30-Apr-2025</t>
  </si>
  <si>
    <t>202504</t>
  </si>
  <si>
    <t>30-Apr-2025</t>
  </si>
  <si>
    <t>Apr-30-2025 09:31</t>
  </si>
  <si>
    <t>Apr-30-2025 12:20</t>
  </si>
  <si>
    <t>May-01-2025 03:57</t>
  </si>
  <si>
    <t>Apr-30-2025 14:02</t>
  </si>
  <si>
    <t>Apr-30-2025 20:51</t>
  </si>
  <si>
    <t>May-01-2025 03:58</t>
  </si>
  <si>
    <t>20250430</t>
  </si>
  <si>
    <t>Q1-2025 &lt;- 30-Apr-2025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</si>
</sst>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s>
  <fonts count="23"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indexed="16"/>
      <name val="Calibri"/>
      <family val="2"/>
      <scheme val="minor"/>
    </font>
    <font>
      <sz val="11"/>
      <color rgb="FFFF0000"/>
      <name val="Calibri"/>
      <family val="2"/>
      <scheme val="minor"/>
    </font>
    <font>
      <sz val="11"/>
      <color rgb="FFFF0000"/>
      <name val="Times New Roman"/>
      <family val="1"/>
    </font>
    <font>
      <b/>
      <sz val="11"/>
      <color rgb="FFFF0000"/>
      <name val="Times New Roman"/>
      <family val="1"/>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18">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6" fillId="0" borderId="0"/>
    <xf numFmtId="0" fontId="17" fillId="0" borderId="0"/>
    <xf numFmtId="0" fontId="1" fillId="0" borderId="0"/>
    <xf numFmtId="0" fontId="1" fillId="0" borderId="0"/>
    <xf numFmtId="0" fontId="1" fillId="0" borderId="0"/>
    <xf numFmtId="0" fontId="1" fillId="0" borderId="0"/>
    <xf numFmtId="0" fontId="1" fillId="0" borderId="0"/>
    <xf numFmtId="0" fontId="18" fillId="0" borderId="0"/>
    <xf numFmtId="0" fontId="20" fillId="0" borderId="0"/>
    <xf numFmtId="0" fontId="21" fillId="0" borderId="0"/>
  </cellStyleXfs>
  <cellXfs count="61">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68" fontId="12" fillId="0" borderId="0" xfId="0" applyNumberFormat="1" applyFon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16" fontId="7" fillId="0" borderId="1" xfId="6" applyNumberFormat="1" applyFont="1" applyBorder="1" applyAlignment="1">
      <alignment horizontal="center" vertical="center" wrapText="1"/>
    </xf>
    <xf numFmtId="2" fontId="13" fillId="0" borderId="0" xfId="0" applyNumberFormat="1" applyFont="1"/>
    <xf numFmtId="0" fontId="5" fillId="0" borderId="0" xfId="0" applyFont="1" applyAlignment="1">
      <alignment horizontal="center" wrapText="1"/>
    </xf>
    <xf numFmtId="0" fontId="4" fillId="0" borderId="0" xfId="0" applyFont="1" applyAlignment="1">
      <alignment horizontal="center" vertical="center"/>
    </xf>
    <xf numFmtId="0" fontId="4" fillId="0" borderId="0" xfId="0" applyFont="1" applyAlignment="1">
      <alignment vertical="center"/>
    </xf>
    <xf numFmtId="2" fontId="4" fillId="0" borderId="0" xfId="1" applyNumberFormat="1" applyFont="1"/>
    <xf numFmtId="0" fontId="4" fillId="0" borderId="0" xfId="1" applyFont="1"/>
    <xf numFmtId="0" fontId="14" fillId="0" borderId="0" xfId="1" applyFont="1"/>
    <xf numFmtId="0" fontId="4" fillId="0" borderId="0" xfId="1" applyFont="1" applyAlignment="1">
      <alignment horizontal="center"/>
    </xf>
    <xf numFmtId="0" fontId="15" fillId="0" borderId="0" xfId="1" applyFont="1"/>
    <xf numFmtId="15" fontId="7" fillId="0" borderId="1" xfId="7"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65" fontId="4" fillId="0" borderId="0" xfId="1" applyNumberFormat="1" applyFont="1" applyAlignment="1">
      <alignment horizontal="center"/>
    </xf>
    <xf numFmtId="164" fontId="5" fillId="0" borderId="0" xfId="1" applyNumberFormat="1" applyFont="1" applyAlignment="1">
      <alignment horizontal="center" wrapText="1"/>
    </xf>
    <xf numFmtId="170" fontId="0" fillId="0" borderId="0" xfId="0" applyNumberFormat="1"/>
    <xf numFmtId="17" fontId="0" fillId="0" borderId="0" xfId="0" applyNumberFormat="1"/>
    <xf numFmtId="16" fontId="7" fillId="0" borderId="1" xfId="6" applyNumberFormat="1" applyFont="1" applyBorder="1" applyAlignment="1">
      <alignment horizontal="center" vertical="center" wrapText="1"/>
    </xf>
    <xf numFmtId="0" fontId="4" fillId="0" borderId="0" xfId="0" applyFont="1" applyAlignment="1">
      <alignment horizontal="center" wrapText="1"/>
    </xf>
    <xf numFmtId="165" fontId="4" fillId="0" borderId="0" xfId="0" applyNumberFormat="1" applyFont="1"/>
    <xf numFmtId="0" fontId="4" fillId="0" borderId="1" xfId="0" applyFont="1" applyBorder="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165" fontId="5" fillId="0" borderId="0" xfId="1" applyNumberFormat="1" applyFont="1" applyAlignment="1">
      <alignment horizontal="center" vertical="center"/>
    </xf>
    <xf numFmtId="0" fontId="22" fillId="3" borderId="2" xfId="17" applyFont="1" applyFill="1" applyBorder="1" applyAlignment="1">
      <alignment horizontal="left" wrapText="1"/>
    </xf>
    <xf numFmtId="0" fontId="13"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cellXfs>
  <cellStyles count="1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hartsheet" Target="chartsheets/sheet12.xml"/><Relationship Id="rId18" Type="http://schemas.openxmlformats.org/officeDocument/2006/relationships/worksheet" Target="worksheets/sheet6.xml"/><Relationship Id="rId26" Type="http://schemas.openxmlformats.org/officeDocument/2006/relationships/worksheet" Target="worksheets/sheet14.xml"/><Relationship Id="rId39" Type="http://schemas.openxmlformats.org/officeDocument/2006/relationships/styles" Target="styles.xml"/><Relationship Id="rId21" Type="http://schemas.openxmlformats.org/officeDocument/2006/relationships/worksheet" Target="worksheets/sheet9.xml"/><Relationship Id="rId34" Type="http://schemas.openxmlformats.org/officeDocument/2006/relationships/chartsheet" Target="chartsheets/sheet14.xml"/><Relationship Id="rId7" Type="http://schemas.openxmlformats.org/officeDocument/2006/relationships/chartsheet" Target="chartsheets/sheet6.xml"/><Relationship Id="rId2" Type="http://schemas.openxmlformats.org/officeDocument/2006/relationships/chartsheet" Target="chartsheets/sheet2.xml"/><Relationship Id="rId16" Type="http://schemas.openxmlformats.org/officeDocument/2006/relationships/worksheet" Target="worksheets/sheet4.xml"/><Relationship Id="rId20" Type="http://schemas.openxmlformats.org/officeDocument/2006/relationships/worksheet" Target="worksheets/sheet8.xml"/><Relationship Id="rId29" Type="http://schemas.openxmlformats.org/officeDocument/2006/relationships/worksheet" Target="worksheets/sheet17.xml"/><Relationship Id="rId41" Type="http://schemas.openxmlformats.org/officeDocument/2006/relationships/calcChain" Target="calcChain.xml"/><Relationship Id="rId1" Type="http://schemas.openxmlformats.org/officeDocument/2006/relationships/chartsheet" Target="chartsheets/sheet1.xml"/><Relationship Id="rId6" Type="http://schemas.openxmlformats.org/officeDocument/2006/relationships/worksheet" Target="worksheets/sheet1.xml"/><Relationship Id="rId11" Type="http://schemas.openxmlformats.org/officeDocument/2006/relationships/chartsheet" Target="chartsheets/sheet10.xml"/><Relationship Id="rId24" Type="http://schemas.openxmlformats.org/officeDocument/2006/relationships/worksheet" Target="worksheets/sheet12.xml"/><Relationship Id="rId32" Type="http://schemas.openxmlformats.org/officeDocument/2006/relationships/worksheet" Target="worksheets/sheet20.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chartsheet" Target="chartsheets/sheet5.xml"/><Relationship Id="rId15" Type="http://schemas.openxmlformats.org/officeDocument/2006/relationships/worksheet" Target="worksheets/sheet3.xml"/><Relationship Id="rId23" Type="http://schemas.openxmlformats.org/officeDocument/2006/relationships/worksheet" Target="worksheets/sheet11.xml"/><Relationship Id="rId28" Type="http://schemas.openxmlformats.org/officeDocument/2006/relationships/worksheet" Target="worksheets/sheet16.xml"/><Relationship Id="rId36" Type="http://schemas.openxmlformats.org/officeDocument/2006/relationships/chartsheet" Target="chartsheets/sheet16.xml"/><Relationship Id="rId10" Type="http://schemas.openxmlformats.org/officeDocument/2006/relationships/chartsheet" Target="chartsheets/sheet9.xml"/><Relationship Id="rId19" Type="http://schemas.openxmlformats.org/officeDocument/2006/relationships/worksheet" Target="worksheets/sheet7.xml"/><Relationship Id="rId31" Type="http://schemas.openxmlformats.org/officeDocument/2006/relationships/worksheet" Target="worksheets/sheet19.xml"/><Relationship Id="rId4" Type="http://schemas.openxmlformats.org/officeDocument/2006/relationships/chartsheet" Target="chartsheets/sheet4.xml"/><Relationship Id="rId9" Type="http://schemas.openxmlformats.org/officeDocument/2006/relationships/chartsheet" Target="chartsheets/sheet8.xml"/><Relationship Id="rId14" Type="http://schemas.openxmlformats.org/officeDocument/2006/relationships/worksheet" Target="worksheets/sheet2.xml"/><Relationship Id="rId22" Type="http://schemas.openxmlformats.org/officeDocument/2006/relationships/worksheet" Target="worksheets/sheet10.xml"/><Relationship Id="rId27" Type="http://schemas.openxmlformats.org/officeDocument/2006/relationships/worksheet" Target="worksheets/sheet15.xml"/><Relationship Id="rId30" Type="http://schemas.openxmlformats.org/officeDocument/2006/relationships/worksheet" Target="worksheets/sheet18.xml"/><Relationship Id="rId35" Type="http://schemas.openxmlformats.org/officeDocument/2006/relationships/chartsheet" Target="chartsheets/sheet15.xml"/><Relationship Id="rId8" Type="http://schemas.openxmlformats.org/officeDocument/2006/relationships/chartsheet" Target="chartsheets/sheet7.xml"/><Relationship Id="rId3" Type="http://schemas.openxmlformats.org/officeDocument/2006/relationships/chartsheet" Target="chartsheets/sheet3.xml"/><Relationship Id="rId12" Type="http://schemas.openxmlformats.org/officeDocument/2006/relationships/chartsheet" Target="chartsheets/sheet11.xml"/><Relationship Id="rId17" Type="http://schemas.openxmlformats.org/officeDocument/2006/relationships/worksheet" Target="worksheets/sheet5.xml"/><Relationship Id="rId25" Type="http://schemas.openxmlformats.org/officeDocument/2006/relationships/worksheet" Target="worksheets/sheet13.xml"/><Relationship Id="rId33" Type="http://schemas.openxmlformats.org/officeDocument/2006/relationships/chartsheet" Target="chartsheets/sheet1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5.xml"/><Relationship Id="rId1" Type="http://schemas.openxmlformats.org/officeDocument/2006/relationships/themeOverride" Target="../theme/themeOverrid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49568153052105E-2"/>
          <c:y val="0.14714391023940784"/>
          <c:w val="0.89028608303371159"/>
          <c:h val="0.712639860869834"/>
        </c:manualLayout>
      </c:layout>
      <c:lineChart>
        <c:grouping val="standard"/>
        <c:varyColors val="0"/>
        <c:ser>
          <c:idx val="0"/>
          <c:order val="0"/>
          <c:tx>
            <c:strRef>
              <c:f>'Chart Data'!$B$2</c:f>
              <c:strCache>
                <c:ptCount val="1"/>
                <c:pt idx="0">
                  <c:v>Outturn</c:v>
                </c:pt>
              </c:strCache>
            </c:strRef>
          </c:tx>
          <c:spPr>
            <a:ln w="38100">
              <a:solidFill>
                <a:srgbClr val="BD1B21"/>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Data'!$B$16:$B$42</c:f>
              <c:numCache>
                <c:formatCode>0.0</c:formatCode>
                <c:ptCount val="27"/>
                <c:pt idx="0">
                  <c:v>5.9024807527801482</c:v>
                </c:pt>
                <c:pt idx="1">
                  <c:v>6.6496163682864484</c:v>
                </c:pt>
                <c:pt idx="2">
                  <c:v>6.6892464013547981</c:v>
                </c:pt>
                <c:pt idx="3">
                  <c:v>6.9340016708437702</c:v>
                </c:pt>
                <c:pt idx="4">
                  <c:v>7.3211314475873479</c:v>
                </c:pt>
                <c:pt idx="5">
                  <c:v>7.1900826446280819</c:v>
                </c:pt>
                <c:pt idx="6">
                  <c:v>7.4651353568498724</c:v>
                </c:pt>
                <c:pt idx="7">
                  <c:v>6.764466177669104</c:v>
                </c:pt>
                <c:pt idx="8">
                  <c:v>6.9161920260374377</c:v>
                </c:pt>
                <c:pt idx="9">
                  <c:v>6.5428109854604344</c:v>
                </c:pt>
                <c:pt idx="10">
                  <c:v>6.209677419354831</c:v>
                </c:pt>
                <c:pt idx="11">
                  <c:v>6.4000000000000057</c:v>
                </c:pt>
                <c:pt idx="12">
                  <c:v>6.5428109854604344</c:v>
                </c:pt>
                <c:pt idx="13">
                  <c:v>6.0751398880895202</c:v>
                </c:pt>
                <c:pt idx="14">
                  <c:v>5.9523809523809534</c:v>
                </c:pt>
                <c:pt idx="15">
                  <c:v>5.859375</c:v>
                </c:pt>
                <c:pt idx="16">
                  <c:v>5.7364341085271331</c:v>
                </c:pt>
                <c:pt idx="17">
                  <c:v>5.7054741711642265</c:v>
                </c:pt>
                <c:pt idx="18">
                  <c:v>5.1908396946565016</c:v>
                </c:pt>
                <c:pt idx="19">
                  <c:v>5.5725190839694738</c:v>
                </c:pt>
                <c:pt idx="20">
                  <c:v>4.946727549467278</c:v>
                </c:pt>
                <c:pt idx="21">
                  <c:v>5.0037907505686041</c:v>
                </c:pt>
                <c:pt idx="22">
                  <c:v>5.0113895216401083</c:v>
                </c:pt>
                <c:pt idx="23">
                  <c:v>4.3609022556390986</c:v>
                </c:pt>
              </c:numCache>
            </c:numRef>
          </c:val>
          <c:smooth val="0"/>
          <c:extLst>
            <c:ext xmlns:c16="http://schemas.microsoft.com/office/drawing/2014/chart" uri="{C3380CC4-5D6E-409C-BE32-E72D297353CC}">
              <c16:uniqueId val="{00000000-E850-417B-95DA-4ED900504230}"/>
            </c:ext>
          </c:extLst>
        </c:ser>
        <c:ser>
          <c:idx val="1"/>
          <c:order val="1"/>
          <c:tx>
            <c:strRef>
              <c:f>'Chart Data'!$C$2</c:f>
              <c:strCache>
                <c:ptCount val="1"/>
                <c:pt idx="0">
                  <c:v>BoE staff forecast (May)</c:v>
                </c:pt>
              </c:strCache>
            </c:strRef>
          </c:tx>
          <c:spPr>
            <a:ln w="38100">
              <a:solidFill>
                <a:srgbClr val="003469"/>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Data'!$C$16:$C$42</c:f>
              <c:numCache>
                <c:formatCode>General</c:formatCode>
                <c:ptCount val="27"/>
                <c:pt idx="15" formatCode="0.0">
                  <c:v>5.52</c:v>
                </c:pt>
                <c:pt idx="16" formatCode="0.0">
                  <c:v>5.258</c:v>
                </c:pt>
                <c:pt idx="17" formatCode="0.0">
                  <c:v>5.1340000000000003</c:v>
                </c:pt>
                <c:pt idx="18" formatCode="0.0">
                  <c:v>4.9489999999999998</c:v>
                </c:pt>
                <c:pt idx="19" formatCode="0.0">
                  <c:v>5.0010000000000003</c:v>
                </c:pt>
                <c:pt idx="20" formatCode="0.0">
                  <c:v>4.7279999999999998</c:v>
                </c:pt>
              </c:numCache>
            </c:numRef>
          </c:val>
          <c:smooth val="0"/>
          <c:extLst>
            <c:ext xmlns:c16="http://schemas.microsoft.com/office/drawing/2014/chart" uri="{C3380CC4-5D6E-409C-BE32-E72D297353CC}">
              <c16:uniqueId val="{00000001-E850-417B-95DA-4ED900504230}"/>
            </c:ext>
          </c:extLst>
        </c:ser>
        <c:ser>
          <c:idx val="2"/>
          <c:order val="2"/>
          <c:tx>
            <c:strRef>
              <c:f>'Chart Data'!$D$2</c:f>
              <c:strCache>
                <c:ptCount val="1"/>
                <c:pt idx="0">
                  <c:v>BoE staff forecast (Aug)</c:v>
                </c:pt>
              </c:strCache>
            </c:strRef>
          </c:tx>
          <c:spPr>
            <a:ln w="38100">
              <a:solidFill>
                <a:srgbClr val="D1A21E"/>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Data'!$D$16:$D$42</c:f>
              <c:numCache>
                <c:formatCode>General</c:formatCode>
                <c:ptCount val="27"/>
                <c:pt idx="18" formatCode="0.0">
                  <c:v>5.5629999999999997</c:v>
                </c:pt>
                <c:pt idx="19" formatCode="0.0">
                  <c:v>5.84</c:v>
                </c:pt>
                <c:pt idx="20" formatCode="0.0">
                  <c:v>5.52</c:v>
                </c:pt>
                <c:pt idx="21" formatCode="0.0">
                  <c:v>5.5019999999999998</c:v>
                </c:pt>
                <c:pt idx="22" formatCode="0.0">
                  <c:v>5.3949999999999996</c:v>
                </c:pt>
                <c:pt idx="23" formatCode="0.0">
                  <c:v>5.2859999999999996</c:v>
                </c:pt>
              </c:numCache>
            </c:numRef>
          </c:val>
          <c:smooth val="0"/>
          <c:extLst>
            <c:ext xmlns:c16="http://schemas.microsoft.com/office/drawing/2014/chart" uri="{C3380CC4-5D6E-409C-BE32-E72D297353CC}">
              <c16:uniqueId val="{00000002-E850-417B-95DA-4ED900504230}"/>
            </c:ext>
          </c:extLst>
        </c:ser>
        <c:ser>
          <c:idx val="3"/>
          <c:order val="3"/>
          <c:tx>
            <c:strRef>
              <c:f>'Chart Data'!$E$2</c:f>
              <c:strCache>
                <c:ptCount val="1"/>
                <c:pt idx="0">
                  <c:v>BoE staff forecast (Nov)</c:v>
                </c:pt>
              </c:strCache>
            </c:strRef>
          </c:tx>
          <c:spPr>
            <a:ln w="38100">
              <a:solidFill>
                <a:srgbClr val="7B7C77"/>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Data'!$E$16:$E$42</c:f>
              <c:numCache>
                <c:formatCode>General</c:formatCode>
                <c:ptCount val="27"/>
                <c:pt idx="21" formatCode="0.0">
                  <c:v>4.9720000000000004</c:v>
                </c:pt>
                <c:pt idx="22" formatCode="0.0">
                  <c:v>4.9130000000000003</c:v>
                </c:pt>
                <c:pt idx="23" formatCode="0.0">
                  <c:v>4.7389999999999999</c:v>
                </c:pt>
                <c:pt idx="24" formatCode="0.0">
                  <c:v>5.1120000000000001</c:v>
                </c:pt>
                <c:pt idx="25" formatCode="0.0">
                  <c:v>4.9649999999999999</c:v>
                </c:pt>
                <c:pt idx="26" formatCode="0.0">
                  <c:v>4.8940000000000001</c:v>
                </c:pt>
              </c:numCache>
            </c:numRef>
          </c:val>
          <c:smooth val="0"/>
          <c:extLst>
            <c:ext xmlns:c16="http://schemas.microsoft.com/office/drawing/2014/chart" uri="{C3380CC4-5D6E-409C-BE32-E72D297353CC}">
              <c16:uniqueId val="{00000000-9FAF-44BA-B80C-5BA39E1092F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436460195466943"/>
          <c:y val="0.50859526111646791"/>
          <c:w val="0.4480441300769607"/>
          <c:h val="0.2768027263918743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037076582589373E-2"/>
          <c:y val="0.14743139850134515"/>
          <c:w val="0.83728062285274718"/>
          <c:h val="0.72915870763724389"/>
        </c:manualLayout>
      </c:layout>
      <c:lineChart>
        <c:grouping val="standard"/>
        <c:varyColors val="0"/>
        <c:ser>
          <c:idx val="0"/>
          <c:order val="0"/>
          <c:tx>
            <c:strRef>
              <c:f>'Chart Data'!$AE$3</c:f>
              <c:strCache>
                <c:ptCount val="1"/>
                <c:pt idx="0">
                  <c:v>UK economic policy uncertainty (LHS)</c:v>
                </c:pt>
              </c:strCache>
            </c:strRef>
          </c:tx>
          <c:spPr>
            <a:ln w="38100">
              <a:solidFill>
                <a:srgbClr val="BD1B21"/>
              </a:solidFill>
            </a:ln>
          </c:spPr>
          <c:marker>
            <c:symbol val="none"/>
          </c:marker>
          <c:cat>
            <c:numRef>
              <c:f>'Chart Data'!$AD$4:$AD$129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Data'!$AE$4:$AE$129</c:f>
              <c:numCache>
                <c:formatCode>0.0</c:formatCode>
                <c:ptCount val="12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218.64806999999999</c:v>
                </c:pt>
                <c:pt idx="122">
                  <c:v>472.94709999999998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Data'!$AF$3</c:f>
              <c:strCache>
                <c:ptCount val="1"/>
                <c:pt idx="0">
                  <c:v>US trade policy uncertainty (RHS)</c:v>
                </c:pt>
              </c:strCache>
            </c:strRef>
          </c:tx>
          <c:spPr>
            <a:ln w="38100">
              <a:solidFill>
                <a:srgbClr val="003469"/>
              </a:solidFill>
            </a:ln>
          </c:spPr>
          <c:marker>
            <c:symbol val="none"/>
          </c:marker>
          <c:cat>
            <c:numRef>
              <c:f>'Chart Data'!$AD$4:$AD$129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Data'!$AF$4:$AF$129</c:f>
              <c:numCache>
                <c:formatCode>0.0</c:formatCode>
                <c:ptCount val="12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2481.3680697550285</c:v>
                </c:pt>
                <c:pt idx="122">
                  <c:v>5735.9528276094452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5809"/>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512522448"/>
        <c:scaling>
          <c:orientation val="minMax"/>
          <c:max val="6000"/>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512516208"/>
        <c:crosses val="max"/>
        <c:crossBetween val="between"/>
      </c:valAx>
      <c:dateAx>
        <c:axId val="512516208"/>
        <c:scaling>
          <c:orientation val="minMax"/>
        </c:scaling>
        <c:delete val="1"/>
        <c:axPos val="b"/>
        <c:numFmt formatCode="mmm\-yy" sourceLinked="1"/>
        <c:majorTickMark val="out"/>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26880973898958482"/>
          <c:y val="0.18611801348580922"/>
          <c:w val="0.54050861739815304"/>
          <c:h val="0.109498875190011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RCB'!$BA$66</c:f>
              <c:strCache>
                <c:ptCount val="1"/>
                <c:pt idx="0">
                  <c:v>Bank Rate</c:v>
                </c:pt>
              </c:strCache>
            </c:strRef>
          </c:tx>
          <c:spPr>
            <a:ln w="38100">
              <a:solidFill>
                <a:srgbClr val="BD1B21"/>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RCB'!$BB$66:$BU$66</c:f>
              <c:numCache>
                <c:formatCode>0.00</c:formatCode>
                <c:ptCount val="20"/>
                <c:pt idx="0">
                  <c:v>4.25</c:v>
                </c:pt>
                <c:pt idx="1">
                  <c:v>5</c:v>
                </c:pt>
                <c:pt idx="2">
                  <c:v>5.25</c:v>
                </c:pt>
                <c:pt idx="3">
                  <c:v>5.25</c:v>
                </c:pt>
                <c:pt idx="4">
                  <c:v>5.25</c:v>
                </c:pt>
                <c:pt idx="5">
                  <c:v>5.25</c:v>
                </c:pt>
                <c:pt idx="6">
                  <c:v>5</c:v>
                </c:pt>
                <c:pt idx="7">
                  <c:v>4.75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February 2025 MPR</c:v>
                </c:pt>
              </c:strCache>
            </c:strRef>
          </c:tx>
          <c:spPr>
            <a:ln w="38100">
              <a:solidFill>
                <a:srgbClr val="003469"/>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RCB'!$BB$67:$BU$67</c:f>
              <c:numCache>
                <c:formatCode>0.00</c:formatCode>
                <c:ptCount val="20"/>
                <c:pt idx="0">
                  <c:v>#N/A</c:v>
                </c:pt>
                <c:pt idx="1">
                  <c:v>#N/A</c:v>
                </c:pt>
                <c:pt idx="2">
                  <c:v>#N/A</c:v>
                </c:pt>
                <c:pt idx="3">
                  <c:v>#N/A</c:v>
                </c:pt>
                <c:pt idx="4">
                  <c:v>#N/A</c:v>
                </c:pt>
                <c:pt idx="5">
                  <c:v>#N/A</c:v>
                </c:pt>
                <c:pt idx="6">
                  <c:v>#N/A</c:v>
                </c:pt>
                <c:pt idx="7">
                  <c:v>#N/A</c:v>
                </c:pt>
                <c:pt idx="8">
                  <c:v>4.5991087000000004</c:v>
                </c:pt>
                <c:pt idx="9">
                  <c:v>4.3896177288888882</c:v>
                </c:pt>
                <c:pt idx="10">
                  <c:v>4.2244265155555558</c:v>
                </c:pt>
                <c:pt idx="11">
                  <c:v>4.1169166800000001</c:v>
                </c:pt>
                <c:pt idx="12">
                  <c:v>4.0936293033333335</c:v>
                </c:pt>
                <c:pt idx="13">
                  <c:v>4.0876992044444451</c:v>
                </c:pt>
                <c:pt idx="14">
                  <c:v>4.0756175911111105</c:v>
                </c:pt>
                <c:pt idx="15">
                  <c:v>4.0500661733333336</c:v>
                </c:pt>
                <c:pt idx="16">
                  <c:v>4.0238430333333337</c:v>
                </c:pt>
                <c:pt idx="17">
                  <c:v>4.0028839400000003</c:v>
                </c:pt>
                <c:pt idx="18">
                  <c:v>3.9799537822222226</c:v>
                </c:pt>
                <c:pt idx="19">
                  <c:v>3.9569564266666664</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May 2025 MPR</c:v>
                </c:pt>
              </c:strCache>
            </c:strRef>
          </c:tx>
          <c:spPr>
            <a:ln w="38100">
              <a:solidFill>
                <a:srgbClr val="D1A21E"/>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RCB'!$BB$68:$BU$68</c:f>
              <c:numCache>
                <c:formatCode>0.00</c:formatCode>
                <c:ptCount val="20"/>
                <c:pt idx="0">
                  <c:v>#N/A</c:v>
                </c:pt>
                <c:pt idx="1">
                  <c:v>#N/A</c:v>
                </c:pt>
                <c:pt idx="2">
                  <c:v>#N/A</c:v>
                </c:pt>
                <c:pt idx="3">
                  <c:v>#N/A</c:v>
                </c:pt>
                <c:pt idx="4">
                  <c:v>#N/A</c:v>
                </c:pt>
                <c:pt idx="5">
                  <c:v>#N/A</c:v>
                </c:pt>
                <c:pt idx="6">
                  <c:v>#N/A</c:v>
                </c:pt>
                <c:pt idx="7">
                  <c:v>4.75</c:v>
                </c:pt>
                <c:pt idx="8">
                  <c:v>#N/A</c:v>
                </c:pt>
                <c:pt idx="9">
                  <c:v>4.2832852410256415</c:v>
                </c:pt>
                <c:pt idx="10">
                  <c:v>3.9409657025641027</c:v>
                </c:pt>
                <c:pt idx="11">
                  <c:v>3.6889384923076922</c:v>
                </c:pt>
                <c:pt idx="12">
                  <c:v>3.5615932794871799</c:v>
                </c:pt>
                <c:pt idx="13">
                  <c:v>3.5286707256410259</c:v>
                </c:pt>
                <c:pt idx="14">
                  <c:v>3.5289839871794872</c:v>
                </c:pt>
                <c:pt idx="15">
                  <c:v>3.5378557846153846</c:v>
                </c:pt>
                <c:pt idx="16">
                  <c:v>3.5463124692307688</c:v>
                </c:pt>
                <c:pt idx="17">
                  <c:v>3.5576722025641025</c:v>
                </c:pt>
                <c:pt idx="18">
                  <c:v>3.5748771641025647</c:v>
                </c:pt>
                <c:pt idx="19">
                  <c:v>3.5976844564102564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6049450598336222"/>
          <c:y val="0.13760431463563635"/>
          <c:w val="0.51556884203033948"/>
          <c:h val="0.1884468308813735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RCB'!$BA$56</c:f>
              <c:strCache>
                <c:ptCount val="1"/>
                <c:pt idx="0">
                  <c:v>Bank Rate</c:v>
                </c:pt>
              </c:strCache>
            </c:strRef>
          </c:tx>
          <c:spPr>
            <a:ln w="38100">
              <a:solidFill>
                <a:srgbClr val="BD1B21"/>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RCB'!$BB$56:$DI$56</c:f>
              <c:numCache>
                <c:formatCode>0.00</c:formatCode>
                <c:ptCount val="60"/>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February 2025 MPR</c:v>
                </c:pt>
              </c:strCache>
            </c:strRef>
          </c:tx>
          <c:spPr>
            <a:ln w="38100">
              <a:solidFill>
                <a:srgbClr val="002060"/>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RCB'!$BB$57:$DI$57</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4.700353333333334</c:v>
                </c:pt>
                <c:pt idx="25">
                  <c:v>#N/A</c:v>
                </c:pt>
                <c:pt idx="26">
                  <c:v>4.4978640666666658</c:v>
                </c:pt>
                <c:pt idx="27">
                  <c:v>4.4456124866666658</c:v>
                </c:pt>
                <c:pt idx="28">
                  <c:v>4.3910124999999995</c:v>
                </c:pt>
                <c:pt idx="29">
                  <c:v>4.3322281999999994</c:v>
                </c:pt>
                <c:pt idx="30">
                  <c:v>4.2741196399999994</c:v>
                </c:pt>
                <c:pt idx="31">
                  <c:v>4.2215360133333331</c:v>
                </c:pt>
                <c:pt idx="32">
                  <c:v>4.143879646666667</c:v>
                </c:pt>
                <c:pt idx="33">
                  <c:v>4.143879646666667</c:v>
                </c:pt>
                <c:pt idx="34">
                  <c:v>4.1056159599999997</c:v>
                </c:pt>
                <c:pt idx="35">
                  <c:v>4.1056159599999997</c:v>
                </c:pt>
                <c:pt idx="36">
                  <c:v>4.0947014666666668</c:v>
                </c:pt>
                <c:pt idx="37">
                  <c:v>4.0925571399999994</c:v>
                </c:pt>
                <c:pt idx="38">
                  <c:v>4.0925571399999994</c:v>
                </c:pt>
                <c:pt idx="39">
                  <c:v>4.0903717400000001</c:v>
                </c:pt>
                <c:pt idx="40">
                  <c:v>4.087885860000001</c:v>
                </c:pt>
                <c:pt idx="41">
                  <c:v>4.0848400133333334</c:v>
                </c:pt>
                <c:pt idx="42">
                  <c:v>4.0809747066666668</c:v>
                </c:pt>
                <c:pt idx="43">
                  <c:v>4.0760306066666665</c:v>
                </c:pt>
                <c:pt idx="44">
                  <c:v>4.0626074733333342</c:v>
                </c:pt>
                <c:pt idx="45">
                  <c:v>4.0626074733333342</c:v>
                </c:pt>
                <c:pt idx="46">
                  <c:v>4.0459819066666665</c:v>
                </c:pt>
                <c:pt idx="47">
                  <c:v>4.0459819066666665</c:v>
                </c:pt>
                <c:pt idx="48">
                  <c:v>4.0282026933333333</c:v>
                </c:pt>
                <c:pt idx="49">
                  <c:v>4.0194833733333333</c:v>
                </c:pt>
                <c:pt idx="50">
                  <c:v>4.0194833733333333</c:v>
                </c:pt>
                <c:pt idx="51">
                  <c:v>4.0110083666666663</c:v>
                </c:pt>
                <c:pt idx="52">
                  <c:v>4.00279264</c:v>
                </c:pt>
                <c:pt idx="53">
                  <c:v>3.9948508133333336</c:v>
                </c:pt>
                <c:pt idx="54">
                  <c:v>3.987197533333334</c:v>
                </c:pt>
                <c:pt idx="55">
                  <c:v>3.9798477399999999</c:v>
                </c:pt>
                <c:pt idx="56">
                  <c:v>3.966117193333333</c:v>
                </c:pt>
                <c:pt idx="57">
                  <c:v>3.966117193333333</c:v>
                </c:pt>
                <c:pt idx="58">
                  <c:v>3.9537771600000005</c:v>
                </c:pt>
                <c:pt idx="59">
                  <c:v>3.9537771600000005</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May 2025 MPR</c:v>
                </c:pt>
              </c:strCache>
            </c:strRef>
          </c:tx>
          <c:spPr>
            <a:ln w="38100">
              <a:solidFill>
                <a:srgbClr val="D1A21E"/>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RCB'!$BB$58:$DI$58</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4.5</c:v>
                </c:pt>
                <c:pt idx="27">
                  <c:v>4.4585846153846171</c:v>
                </c:pt>
                <c:pt idx="28">
                  <c:v>4.2497151384615384</c:v>
                </c:pt>
                <c:pt idx="29">
                  <c:v>4.1415559692307689</c:v>
                </c:pt>
                <c:pt idx="30">
                  <c:v>4.0399311538461538</c:v>
                </c:pt>
                <c:pt idx="31">
                  <c:v>3.9396641307692306</c:v>
                </c:pt>
                <c:pt idx="32">
                  <c:v>3.8433018230769234</c:v>
                </c:pt>
                <c:pt idx="33">
                  <c:v>3.7563932000000002</c:v>
                </c:pt>
                <c:pt idx="34">
                  <c:v>3.6835954846153842</c:v>
                </c:pt>
                <c:pt idx="35">
                  <c:v>3.6268267923076931</c:v>
                </c:pt>
                <c:pt idx="36">
                  <c:v>3.5856495384615381</c:v>
                </c:pt>
                <c:pt idx="37">
                  <c:v>3.5580346230769231</c:v>
                </c:pt>
                <c:pt idx="38">
                  <c:v>3.5410956769230775</c:v>
                </c:pt>
                <c:pt idx="39">
                  <c:v>3.5322607230769232</c:v>
                </c:pt>
                <c:pt idx="40">
                  <c:v>3.5277135307692311</c:v>
                </c:pt>
                <c:pt idx="41">
                  <c:v>3.526037923076923</c:v>
                </c:pt>
                <c:pt idx="42">
                  <c:v>3.5265789846153845</c:v>
                </c:pt>
                <c:pt idx="43">
                  <c:v>3.5286817384615388</c:v>
                </c:pt>
                <c:pt idx="44">
                  <c:v>3.5316912384615384</c:v>
                </c:pt>
                <c:pt idx="45">
                  <c:v>3.5349525384615386</c:v>
                </c:pt>
                <c:pt idx="46">
                  <c:v>3.5379367769230776</c:v>
                </c:pt>
                <c:pt idx="47">
                  <c:v>3.5406780384615382</c:v>
                </c:pt>
                <c:pt idx="48">
                  <c:v>3.5433687230769233</c:v>
                </c:pt>
                <c:pt idx="49">
                  <c:v>3.5462011153846151</c:v>
                </c:pt>
                <c:pt idx="50">
                  <c:v>3.5493675692307685</c:v>
                </c:pt>
                <c:pt idx="51">
                  <c:v>3.5530604846153846</c:v>
                </c:pt>
                <c:pt idx="52">
                  <c:v>3.5574389769230774</c:v>
                </c:pt>
                <c:pt idx="53">
                  <c:v>3.5625171461538461</c:v>
                </c:pt>
                <c:pt idx="54">
                  <c:v>3.5682693000000003</c:v>
                </c:pt>
                <c:pt idx="55">
                  <c:v>3.5746696692307691</c:v>
                </c:pt>
                <c:pt idx="56">
                  <c:v>3.5816925230769234</c:v>
                </c:pt>
                <c:pt idx="57">
                  <c:v>3.5893121153846153</c:v>
                </c:pt>
                <c:pt idx="58">
                  <c:v>3.5975027153846146</c:v>
                </c:pt>
                <c:pt idx="59">
                  <c:v>3.6062385384615387</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6294271690614939"/>
          <c:y val="9.2342714586419267E-2"/>
          <c:w val="0.37830022094695798"/>
          <c:h val="0.2559274150137173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Electrici'!$AZ$55</c:f>
              <c:strCache>
                <c:ptCount val="1"/>
                <c:pt idx="0">
                  <c:v>February 2025 MPR</c:v>
                </c:pt>
              </c:strCache>
            </c:strRef>
          </c:tx>
          <c:spPr>
            <a:ln w="38100">
              <a:solidFill>
                <a:srgbClr val="BD1B21"/>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103.08333333333334</c:v>
                </c:pt>
                <c:pt idx="25">
                  <c:v>#N/A</c:v>
                </c:pt>
                <c:pt idx="26">
                  <c:v>96.483333333333334</c:v>
                </c:pt>
                <c:pt idx="27">
                  <c:v>91.539999999999978</c:v>
                </c:pt>
                <c:pt idx="28">
                  <c:v>90.566666666666649</c:v>
                </c:pt>
                <c:pt idx="29">
                  <c:v>90.003333333333345</c:v>
                </c:pt>
                <c:pt idx="30">
                  <c:v>89.34666666666665</c:v>
                </c:pt>
                <c:pt idx="31">
                  <c:v>89.346666666666664</c:v>
                </c:pt>
                <c:pt idx="32">
                  <c:v>#N/A</c:v>
                </c:pt>
                <c:pt idx="33">
                  <c:v>91.423333333333332</c:v>
                </c:pt>
                <c:pt idx="34">
                  <c:v>#N/A</c:v>
                </c:pt>
                <c:pt idx="35">
                  <c:v>93.416666666666657</c:v>
                </c:pt>
                <c:pt idx="36">
                  <c:v>96.190000000000012</c:v>
                </c:pt>
                <c:pt idx="37">
                  <c:v>#N/A</c:v>
                </c:pt>
                <c:pt idx="38">
                  <c:v>90.173333333333332</c:v>
                </c:pt>
                <c:pt idx="39">
                  <c:v>75.809999999999988</c:v>
                </c:pt>
                <c:pt idx="40">
                  <c:v>71.39</c:v>
                </c:pt>
                <c:pt idx="41">
                  <c:v>70.98333333333332</c:v>
                </c:pt>
                <c:pt idx="42">
                  <c:v>70.88000000000001</c:v>
                </c:pt>
                <c:pt idx="43">
                  <c:v>71.309999999999988</c:v>
                </c:pt>
                <c:pt idx="44">
                  <c:v>#N/A</c:v>
                </c:pt>
                <c:pt idx="45">
                  <c:v>79.303333333333327</c:v>
                </c:pt>
                <c:pt idx="46">
                  <c:v>#N/A</c:v>
                </c:pt>
                <c:pt idx="47">
                  <c:v>81.436666666666682</c:v>
                </c:pt>
                <c:pt idx="48">
                  <c:v>80.526666666666657</c:v>
                </c:pt>
                <c:pt idx="49">
                  <c:v>#N/A</c:v>
                </c:pt>
                <c:pt idx="50">
                  <c:v>75.83</c:v>
                </c:pt>
                <c:pt idx="51">
                  <c:v>64.763333333333335</c:v>
                </c:pt>
                <c:pt idx="52">
                  <c:v>61.363333333333337</c:v>
                </c:pt>
                <c:pt idx="53">
                  <c:v>61.18</c:v>
                </c:pt>
                <c:pt idx="54">
                  <c:v>61.480000000000011</c:v>
                </c:pt>
                <c:pt idx="55">
                  <c:v>62.146666666666661</c:v>
                </c:pt>
                <c:pt idx="56">
                  <c:v>#N/A</c:v>
                </c:pt>
                <c:pt idx="57">
                  <c:v>71.370000000000019</c:v>
                </c:pt>
                <c:pt idx="58">
                  <c:v>#N/A</c:v>
                </c:pt>
                <c:pt idx="59">
                  <c:v>73.61999999999999</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May 2025 MPR</c:v>
                </c:pt>
              </c:strCache>
            </c:strRef>
          </c:tx>
          <c:spPr>
            <a:ln w="38100">
              <a:solidFill>
                <a:srgbClr val="002060"/>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72.867857142857147</c:v>
                </c:pt>
                <c:pt idx="28">
                  <c:v>72.964285714285722</c:v>
                </c:pt>
                <c:pt idx="29">
                  <c:v>73.532142857142873</c:v>
                </c:pt>
                <c:pt idx="30">
                  <c:v>72.55</c:v>
                </c:pt>
                <c:pt idx="31">
                  <c:v>79.575000000000017</c:v>
                </c:pt>
                <c:pt idx="32">
                  <c:v>81.125</c:v>
                </c:pt>
                <c:pt idx="33">
                  <c:v>82.55</c:v>
                </c:pt>
                <c:pt idx="34">
                  <c:v>83.164285714285711</c:v>
                </c:pt>
                <c:pt idx="35">
                  <c:v>84.646428571428558</c:v>
                </c:pt>
                <c:pt idx="36">
                  <c:v>84.960714285714275</c:v>
                </c:pt>
                <c:pt idx="37">
                  <c:v>79.825000000000017</c:v>
                </c:pt>
                <c:pt idx="38">
                  <c:v>71.867857142857147</c:v>
                </c:pt>
                <c:pt idx="39">
                  <c:v>69.328571428571436</c:v>
                </c:pt>
                <c:pt idx="40">
                  <c:v>68.674999999999983</c:v>
                </c:pt>
                <c:pt idx="41">
                  <c:v>67.632142857142867</c:v>
                </c:pt>
                <c:pt idx="42">
                  <c:v>67.625</c:v>
                </c:pt>
                <c:pt idx="43">
                  <c:v>69.896428571428572</c:v>
                </c:pt>
                <c:pt idx="44">
                  <c:v>76.41785714285713</c:v>
                </c:pt>
                <c:pt idx="45">
                  <c:v>78.510714285714286</c:v>
                </c:pt>
                <c:pt idx="46">
                  <c:v>78.796428571428564</c:v>
                </c:pt>
                <c:pt idx="47">
                  <c:v>78.778571428571439</c:v>
                </c:pt>
                <c:pt idx="48">
                  <c:v>78.214285714285708</c:v>
                </c:pt>
                <c:pt idx="49">
                  <c:v>74.660714285714263</c:v>
                </c:pt>
                <c:pt idx="50">
                  <c:v>64.935714285714297</c:v>
                </c:pt>
                <c:pt idx="51">
                  <c:v>61.875000000000014</c:v>
                </c:pt>
                <c:pt idx="52">
                  <c:v>61.678571428571409</c:v>
                </c:pt>
                <c:pt idx="53">
                  <c:v>61.907142857142851</c:v>
                </c:pt>
                <c:pt idx="54">
                  <c:v>62.410714285714285</c:v>
                </c:pt>
                <c:pt idx="55">
                  <c:v>64.8</c:v>
                </c:pt>
                <c:pt idx="56">
                  <c:v>71.407142857142858</c:v>
                </c:pt>
                <c:pt idx="57">
                  <c:v>73.532142857142844</c:v>
                </c:pt>
                <c:pt idx="58">
                  <c:v>73.774999999999991</c:v>
                </c:pt>
                <c:pt idx="59">
                  <c:v>73.696428571428569</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5474"/>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8699331451493093"/>
          <c:w val="0.37624386883766225"/>
          <c:h val="0.67411573317486262"/>
        </c:manualLayout>
      </c:layout>
      <c:lineChart>
        <c:grouping val="standard"/>
        <c:varyColors val="0"/>
        <c:ser>
          <c:idx val="1"/>
          <c:order val="0"/>
          <c:tx>
            <c:strRef>
              <c:f>'Market expectations - Gas'!$AZ$55</c:f>
              <c:strCache>
                <c:ptCount val="1"/>
                <c:pt idx="0">
                  <c:v>February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122.81333333333333</c:v>
                </c:pt>
                <c:pt idx="25">
                  <c:v>#N/A</c:v>
                </c:pt>
                <c:pt idx="26">
                  <c:v>121.08933333333333</c:v>
                </c:pt>
                <c:pt idx="27">
                  <c:v>120.40266666666668</c:v>
                </c:pt>
                <c:pt idx="28">
                  <c:v>120.06733333333332</c:v>
                </c:pt>
                <c:pt idx="29">
                  <c:v>119.73133333333334</c:v>
                </c:pt>
                <c:pt idx="30">
                  <c:v>118.54333333333332</c:v>
                </c:pt>
                <c:pt idx="31">
                  <c:v>119.02533333333334</c:v>
                </c:pt>
                <c:pt idx="32">
                  <c:v>#N/A</c:v>
                </c:pt>
                <c:pt idx="33">
                  <c:v>116.40933333333335</c:v>
                </c:pt>
                <c:pt idx="34">
                  <c:v>#N/A</c:v>
                </c:pt>
                <c:pt idx="35">
                  <c:v>117.04400000000001</c:v>
                </c:pt>
                <c:pt idx="36">
                  <c:v>115.664</c:v>
                </c:pt>
                <c:pt idx="37">
                  <c:v>#N/A</c:v>
                </c:pt>
                <c:pt idx="38">
                  <c:v>111.46733333333334</c:v>
                </c:pt>
                <c:pt idx="39">
                  <c:v>100.43399999999998</c:v>
                </c:pt>
                <c:pt idx="40">
                  <c:v>95.76</c:v>
                </c:pt>
                <c:pt idx="41">
                  <c:v>93.937333333333342</c:v>
                </c:pt>
                <c:pt idx="42">
                  <c:v>93.748666666666665</c:v>
                </c:pt>
                <c:pt idx="43">
                  <c:v>94.361333333333334</c:v>
                </c:pt>
                <c:pt idx="44">
                  <c:v>#N/A</c:v>
                </c:pt>
                <c:pt idx="45">
                  <c:v>96.181333333333342</c:v>
                </c:pt>
                <c:pt idx="46">
                  <c:v>#N/A</c:v>
                </c:pt>
                <c:pt idx="47">
                  <c:v>98.448666666666668</c:v>
                </c:pt>
                <c:pt idx="48">
                  <c:v>97.603999999999985</c:v>
                </c:pt>
                <c:pt idx="49">
                  <c:v>#N/A</c:v>
                </c:pt>
                <c:pt idx="50">
                  <c:v>90.119333333333316</c:v>
                </c:pt>
                <c:pt idx="51">
                  <c:v>79.991333333333344</c:v>
                </c:pt>
                <c:pt idx="52">
                  <c:v>76.506666666666661</c:v>
                </c:pt>
                <c:pt idx="53">
                  <c:v>75.522666666666666</c:v>
                </c:pt>
                <c:pt idx="54">
                  <c:v>77.02</c:v>
                </c:pt>
                <c:pt idx="55">
                  <c:v>77.307333333333332</c:v>
                </c:pt>
                <c:pt idx="56">
                  <c:v>#N/A</c:v>
                </c:pt>
                <c:pt idx="57">
                  <c:v>80.412000000000006</c:v>
                </c:pt>
                <c:pt idx="58">
                  <c:v>#N/A</c:v>
                </c:pt>
                <c:pt idx="59">
                  <c:v>84.492666666666679</c:v>
                </c:pt>
              </c:numCache>
            </c:numRef>
          </c:val>
          <c:smooth val="0"/>
          <c:extLst>
            <c:ext xmlns:c16="http://schemas.microsoft.com/office/drawing/2014/chart" uri="{C3380CC4-5D6E-409C-BE32-E72D297353CC}">
              <c16:uniqueId val="{00000000-6024-4AF1-9721-B822AFA9B4E0}"/>
            </c:ext>
          </c:extLst>
        </c:ser>
        <c:ser>
          <c:idx val="2"/>
          <c:order val="1"/>
          <c:tx>
            <c:strRef>
              <c:f>'Market expectations - Gas'!$AZ$56</c:f>
              <c:strCache>
                <c:ptCount val="1"/>
                <c:pt idx="0">
                  <c:v>May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82.997142857142862</c:v>
                </c:pt>
                <c:pt idx="28">
                  <c:v>83.213571428571427</c:v>
                </c:pt>
                <c:pt idx="29">
                  <c:v>82.666428571428568</c:v>
                </c:pt>
                <c:pt idx="30">
                  <c:v>83.804285714285712</c:v>
                </c:pt>
                <c:pt idx="31">
                  <c:v>85.810714285714297</c:v>
                </c:pt>
                <c:pt idx="32">
                  <c:v>85.808571428571412</c:v>
                </c:pt>
                <c:pt idx="33">
                  <c:v>92.352857142857147</c:v>
                </c:pt>
                <c:pt idx="34">
                  <c:v>93.984999999999999</c:v>
                </c:pt>
                <c:pt idx="35">
                  <c:v>94.542142857142863</c:v>
                </c:pt>
                <c:pt idx="36">
                  <c:v>94.141428571428577</c:v>
                </c:pt>
                <c:pt idx="37">
                  <c:v>91.386428571428581</c:v>
                </c:pt>
                <c:pt idx="38">
                  <c:v>83.911428571428587</c:v>
                </c:pt>
                <c:pt idx="39">
                  <c:v>79.728571428571428</c:v>
                </c:pt>
                <c:pt idx="40">
                  <c:v>77.123571428571424</c:v>
                </c:pt>
                <c:pt idx="41">
                  <c:v>77.248571428571424</c:v>
                </c:pt>
                <c:pt idx="42">
                  <c:v>77.869285714285724</c:v>
                </c:pt>
                <c:pt idx="43">
                  <c:v>78.224285714285728</c:v>
                </c:pt>
                <c:pt idx="44">
                  <c:v>81.90285714285713</c:v>
                </c:pt>
                <c:pt idx="45">
                  <c:v>84.459285714285713</c:v>
                </c:pt>
                <c:pt idx="46">
                  <c:v>85.81142857142855</c:v>
                </c:pt>
                <c:pt idx="47">
                  <c:v>88.340000000000018</c:v>
                </c:pt>
                <c:pt idx="48">
                  <c:v>88.364285714285685</c:v>
                </c:pt>
                <c:pt idx="49">
                  <c:v>81.342857142857142</c:v>
                </c:pt>
                <c:pt idx="50">
                  <c:v>73.500714285714281</c:v>
                </c:pt>
                <c:pt idx="51">
                  <c:v>71.14</c:v>
                </c:pt>
                <c:pt idx="52">
                  <c:v>69.570714285714288</c:v>
                </c:pt>
                <c:pt idx="53">
                  <c:v>69.294285714285721</c:v>
                </c:pt>
                <c:pt idx="54">
                  <c:v>69.262142857142848</c:v>
                </c:pt>
                <c:pt idx="55">
                  <c:v>70.273571428571444</c:v>
                </c:pt>
                <c:pt idx="56">
                  <c:v>74.505714285714276</c:v>
                </c:pt>
                <c:pt idx="57">
                  <c:v>77.054999999999993</c:v>
                </c:pt>
                <c:pt idx="58">
                  <c:v>79.229285714285723</c:v>
                </c:pt>
                <c:pt idx="59">
                  <c:v>80.452142857142846</c:v>
                </c:pt>
              </c:numCache>
            </c:numRef>
          </c:val>
          <c:smooth val="0"/>
          <c:extLst>
            <c:ext xmlns:c16="http://schemas.microsoft.com/office/drawing/2014/chart" uri="{C3380CC4-5D6E-409C-BE32-E72D297353CC}">
              <c16:uniqueId val="{00000001-6024-4AF1-9721-B822AFA9B4E0}"/>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0184902792128359"/>
          <c:y val="7.7013519536473049E-2"/>
          <c:w val="0.82350993456134725"/>
          <c:h val="5.4491754568414805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9.1071391731176884E-2"/>
          <c:w val="0.79527474980829149"/>
          <c:h val="0.75488018855973416"/>
        </c:manualLayout>
      </c:layout>
      <c:lineChart>
        <c:grouping val="standard"/>
        <c:varyColors val="0"/>
        <c:ser>
          <c:idx val="0"/>
          <c:order val="0"/>
          <c:tx>
            <c:strRef>
              <c:f>'Market expectations - Oil'!$N$55</c:f>
              <c:strCache>
                <c:ptCount val="1"/>
                <c:pt idx="0">
                  <c:v>February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79.00333333333333</c:v>
                </c:pt>
                <c:pt idx="9">
                  <c:v>77.047999999999988</c:v>
                </c:pt>
                <c:pt idx="10">
                  <c:v>75.032666666666671</c:v>
                </c:pt>
                <c:pt idx="11">
                  <c:v>73.731333333333339</c:v>
                </c:pt>
                <c:pt idx="12">
                  <c:v>72.430000000000007</c:v>
                </c:pt>
                <c:pt idx="13">
                  <c:v>71.850666666666669</c:v>
                </c:pt>
                <c:pt idx="14">
                  <c:v>71.271333333333331</c:v>
                </c:pt>
                <c:pt idx="15">
                  <c:v>70.691999999999993</c:v>
                </c:pt>
                <c:pt idx="16">
                  <c:v>70.112666666666669</c:v>
                </c:pt>
                <c:pt idx="17">
                  <c:v>#N/A</c:v>
                </c:pt>
                <c:pt idx="18">
                  <c:v>#N/A</c:v>
                </c:pt>
                <c:pt idx="19">
                  <c:v>#N/A</c:v>
                </c:pt>
              </c:numCache>
            </c:numRef>
          </c:val>
          <c:smooth val="0"/>
          <c:extLst>
            <c:ext xmlns:c16="http://schemas.microsoft.com/office/drawing/2014/chart" uri="{C3380CC4-5D6E-409C-BE32-E72D297353CC}">
              <c16:uniqueId val="{00000000-993B-4515-9C26-431E89E9CF48}"/>
            </c:ext>
          </c:extLst>
        </c:ser>
        <c:ser>
          <c:idx val="1"/>
          <c:order val="1"/>
          <c:tx>
            <c:strRef>
              <c:f>'Market expectations - Oil'!$N$56</c:f>
              <c:strCache>
                <c:ptCount val="1"/>
                <c:pt idx="0">
                  <c:v>May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1-993B-4515-9C26-431E89E9CF48}"/>
            </c:ext>
          </c:extLst>
        </c:ser>
        <c:dLbls>
          <c:showLegendKey val="0"/>
          <c:showVal val="0"/>
          <c:showCatName val="0"/>
          <c:showSerName val="0"/>
          <c:showPercent val="0"/>
          <c:showBubbleSize val="0"/>
        </c:dLbls>
        <c:smooth val="0"/>
        <c:axId val="263607040"/>
        <c:axId val="263608576"/>
      </c:lineChart>
      <c:dateAx>
        <c:axId val="263607040"/>
        <c:scaling>
          <c:orientation val="minMax"/>
          <c:max val="46722"/>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Gas'!$AZ$55</c:f>
              <c:strCache>
                <c:ptCount val="1"/>
                <c:pt idx="0">
                  <c:v>February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122.81333333333333</c:v>
                </c:pt>
                <c:pt idx="25">
                  <c:v>#N/A</c:v>
                </c:pt>
                <c:pt idx="26">
                  <c:v>121.08933333333333</c:v>
                </c:pt>
                <c:pt idx="27">
                  <c:v>120.40266666666668</c:v>
                </c:pt>
                <c:pt idx="28">
                  <c:v>120.06733333333332</c:v>
                </c:pt>
                <c:pt idx="29">
                  <c:v>119.73133333333334</c:v>
                </c:pt>
                <c:pt idx="30">
                  <c:v>118.54333333333332</c:v>
                </c:pt>
                <c:pt idx="31">
                  <c:v>119.02533333333334</c:v>
                </c:pt>
                <c:pt idx="32">
                  <c:v>#N/A</c:v>
                </c:pt>
                <c:pt idx="33">
                  <c:v>116.40933333333335</c:v>
                </c:pt>
                <c:pt idx="34">
                  <c:v>#N/A</c:v>
                </c:pt>
                <c:pt idx="35">
                  <c:v>117.04400000000001</c:v>
                </c:pt>
                <c:pt idx="36">
                  <c:v>115.664</c:v>
                </c:pt>
                <c:pt idx="37">
                  <c:v>#N/A</c:v>
                </c:pt>
                <c:pt idx="38">
                  <c:v>111.46733333333334</c:v>
                </c:pt>
                <c:pt idx="39">
                  <c:v>100.43399999999998</c:v>
                </c:pt>
                <c:pt idx="40">
                  <c:v>95.76</c:v>
                </c:pt>
                <c:pt idx="41">
                  <c:v>93.937333333333342</c:v>
                </c:pt>
                <c:pt idx="42">
                  <c:v>93.748666666666665</c:v>
                </c:pt>
                <c:pt idx="43">
                  <c:v>94.361333333333334</c:v>
                </c:pt>
                <c:pt idx="44">
                  <c:v>#N/A</c:v>
                </c:pt>
                <c:pt idx="45">
                  <c:v>96.181333333333342</c:v>
                </c:pt>
                <c:pt idx="46">
                  <c:v>#N/A</c:v>
                </c:pt>
                <c:pt idx="47">
                  <c:v>98.448666666666668</c:v>
                </c:pt>
                <c:pt idx="48">
                  <c:v>97.603999999999985</c:v>
                </c:pt>
                <c:pt idx="49">
                  <c:v>#N/A</c:v>
                </c:pt>
                <c:pt idx="50">
                  <c:v>90.119333333333316</c:v>
                </c:pt>
                <c:pt idx="51">
                  <c:v>79.991333333333344</c:v>
                </c:pt>
                <c:pt idx="52">
                  <c:v>76.506666666666661</c:v>
                </c:pt>
                <c:pt idx="53">
                  <c:v>75.522666666666666</c:v>
                </c:pt>
                <c:pt idx="54">
                  <c:v>77.02</c:v>
                </c:pt>
                <c:pt idx="55">
                  <c:v>77.307333333333332</c:v>
                </c:pt>
                <c:pt idx="56">
                  <c:v>#N/A</c:v>
                </c:pt>
                <c:pt idx="57">
                  <c:v>80.412000000000006</c:v>
                </c:pt>
                <c:pt idx="58">
                  <c:v>#N/A</c:v>
                </c:pt>
                <c:pt idx="59">
                  <c:v>84.492666666666679</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May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82.997142857142862</c:v>
                </c:pt>
                <c:pt idx="28">
                  <c:v>83.213571428571427</c:v>
                </c:pt>
                <c:pt idx="29">
                  <c:v>82.666428571428568</c:v>
                </c:pt>
                <c:pt idx="30">
                  <c:v>83.804285714285712</c:v>
                </c:pt>
                <c:pt idx="31">
                  <c:v>85.810714285714297</c:v>
                </c:pt>
                <c:pt idx="32">
                  <c:v>85.808571428571412</c:v>
                </c:pt>
                <c:pt idx="33">
                  <c:v>92.352857142857147</c:v>
                </c:pt>
                <c:pt idx="34">
                  <c:v>93.984999999999999</c:v>
                </c:pt>
                <c:pt idx="35">
                  <c:v>94.542142857142863</c:v>
                </c:pt>
                <c:pt idx="36">
                  <c:v>94.141428571428577</c:v>
                </c:pt>
                <c:pt idx="37">
                  <c:v>91.386428571428581</c:v>
                </c:pt>
                <c:pt idx="38">
                  <c:v>83.911428571428587</c:v>
                </c:pt>
                <c:pt idx="39">
                  <c:v>79.728571428571428</c:v>
                </c:pt>
                <c:pt idx="40">
                  <c:v>77.123571428571424</c:v>
                </c:pt>
                <c:pt idx="41">
                  <c:v>77.248571428571424</c:v>
                </c:pt>
                <c:pt idx="42">
                  <c:v>77.869285714285724</c:v>
                </c:pt>
                <c:pt idx="43">
                  <c:v>78.224285714285728</c:v>
                </c:pt>
                <c:pt idx="44">
                  <c:v>81.90285714285713</c:v>
                </c:pt>
                <c:pt idx="45">
                  <c:v>84.459285714285713</c:v>
                </c:pt>
                <c:pt idx="46">
                  <c:v>85.81142857142855</c:v>
                </c:pt>
                <c:pt idx="47">
                  <c:v>88.340000000000018</c:v>
                </c:pt>
                <c:pt idx="48">
                  <c:v>88.364285714285685</c:v>
                </c:pt>
                <c:pt idx="49">
                  <c:v>81.342857142857142</c:v>
                </c:pt>
                <c:pt idx="50">
                  <c:v>73.500714285714281</c:v>
                </c:pt>
                <c:pt idx="51">
                  <c:v>71.14</c:v>
                </c:pt>
                <c:pt idx="52">
                  <c:v>69.570714285714288</c:v>
                </c:pt>
                <c:pt idx="53">
                  <c:v>69.294285714285721</c:v>
                </c:pt>
                <c:pt idx="54">
                  <c:v>69.262142857142848</c:v>
                </c:pt>
                <c:pt idx="55">
                  <c:v>70.273571428571444</c:v>
                </c:pt>
                <c:pt idx="56">
                  <c:v>74.505714285714276</c:v>
                </c:pt>
                <c:pt idx="57">
                  <c:v>77.054999999999993</c:v>
                </c:pt>
                <c:pt idx="58">
                  <c:v>79.229285714285723</c:v>
                </c:pt>
                <c:pt idx="59">
                  <c:v>80.452142857142846</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in val="45474"/>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68757494423"/>
          <c:w val="0.87247309340569712"/>
          <c:h val="0.71373839098557845"/>
        </c:manualLayout>
      </c:layout>
      <c:lineChart>
        <c:grouping val="standard"/>
        <c:varyColors val="0"/>
        <c:ser>
          <c:idx val="0"/>
          <c:order val="0"/>
          <c:tx>
            <c:strRef>
              <c:f>'Market expectations - Oil'!$N$55</c:f>
              <c:strCache>
                <c:ptCount val="1"/>
                <c:pt idx="0">
                  <c:v>February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79.00333333333333</c:v>
                </c:pt>
                <c:pt idx="9">
                  <c:v>77.047999999999988</c:v>
                </c:pt>
                <c:pt idx="10">
                  <c:v>75.032666666666671</c:v>
                </c:pt>
                <c:pt idx="11">
                  <c:v>73.731333333333339</c:v>
                </c:pt>
                <c:pt idx="12">
                  <c:v>72.430000000000007</c:v>
                </c:pt>
                <c:pt idx="13">
                  <c:v>71.850666666666669</c:v>
                </c:pt>
                <c:pt idx="14">
                  <c:v>71.271333333333331</c:v>
                </c:pt>
                <c:pt idx="15">
                  <c:v>70.691999999999993</c:v>
                </c:pt>
                <c:pt idx="16">
                  <c:v>70.112666666666669</c:v>
                </c:pt>
                <c:pt idx="17">
                  <c:v>#N/A</c:v>
                </c:pt>
                <c:pt idx="18">
                  <c:v>#N/A</c:v>
                </c:pt>
                <c:pt idx="19">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May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5474"/>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88057001349405"/>
          <c:y val="0.10554403471843249"/>
          <c:w val="0.67352901226329764"/>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916234829021717E-2"/>
          <c:y val="0.14711796166988561"/>
          <c:w val="0.39431757785982008"/>
          <c:h val="0.70119343336799878"/>
        </c:manualLayout>
      </c:layout>
      <c:lineChart>
        <c:grouping val="standard"/>
        <c:varyColors val="0"/>
        <c:ser>
          <c:idx val="0"/>
          <c:order val="0"/>
          <c:tx>
            <c:strRef>
              <c:f>'Market expectations - Oil'!$N$55</c:f>
              <c:strCache>
                <c:ptCount val="1"/>
                <c:pt idx="0">
                  <c:v>February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79.00333333333333</c:v>
                </c:pt>
                <c:pt idx="9">
                  <c:v>77.047999999999988</c:v>
                </c:pt>
                <c:pt idx="10">
                  <c:v>75.032666666666671</c:v>
                </c:pt>
                <c:pt idx="11">
                  <c:v>73.731333333333339</c:v>
                </c:pt>
                <c:pt idx="12">
                  <c:v>72.430000000000007</c:v>
                </c:pt>
                <c:pt idx="13">
                  <c:v>71.850666666666669</c:v>
                </c:pt>
                <c:pt idx="14">
                  <c:v>71.271333333333331</c:v>
                </c:pt>
                <c:pt idx="15">
                  <c:v>70.691999999999993</c:v>
                </c:pt>
                <c:pt idx="16">
                  <c:v>70.112666666666669</c:v>
                </c:pt>
                <c:pt idx="17">
                  <c:v>#N/A</c:v>
                </c:pt>
                <c:pt idx="18">
                  <c:v>#N/A</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May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388"/>
          <c:min val="45566"/>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6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r"/>
      <c:layout>
        <c:manualLayout>
          <c:xMode val="edge"/>
          <c:yMode val="edge"/>
          <c:x val="8.4769993724010978E-2"/>
          <c:y val="0.72618585648492051"/>
          <c:w val="0.3006389785077338"/>
          <c:h val="0.1120962709849948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272872350084138"/>
          <c:y val="0.14711796166988561"/>
          <c:w val="0.76562390461946317"/>
          <c:h val="0.70150453127321344"/>
        </c:manualLayout>
      </c:layout>
      <c:barChart>
        <c:barDir val="col"/>
        <c:grouping val="stacked"/>
        <c:varyColors val="0"/>
        <c:ser>
          <c:idx val="1"/>
          <c:order val="1"/>
          <c:tx>
            <c:strRef>
              <c:f>HAVERD!$GD$2</c:f>
              <c:strCache>
                <c:ptCount val="1"/>
                <c:pt idx="0">
                  <c:v>February</c:v>
                </c:pt>
              </c:strCache>
            </c:strRef>
          </c:tx>
          <c:spPr>
            <a:solidFill>
              <a:srgbClr val="7B7C77">
                <a:alpha val="70000"/>
              </a:srgbClr>
            </a:solidFill>
            <a:ln>
              <a:noFill/>
            </a:ln>
          </c:spPr>
          <c:invertIfNegative val="0"/>
          <c:cat>
            <c:numRef>
              <c:f>HAVERD!$A$704:$A$813</c:f>
              <c:numCache>
                <c:formatCode>m/d/yyyy</c:formatCode>
                <c:ptCount val="110"/>
                <c:pt idx="0">
                  <c:v>45537</c:v>
                </c:pt>
                <c:pt idx="1">
                  <c:v>45538</c:v>
                </c:pt>
                <c:pt idx="2">
                  <c:v>45539</c:v>
                </c:pt>
                <c:pt idx="3">
                  <c:v>45540</c:v>
                </c:pt>
                <c:pt idx="4">
                  <c:v>45541</c:v>
                </c:pt>
                <c:pt idx="5">
                  <c:v>45544</c:v>
                </c:pt>
                <c:pt idx="6">
                  <c:v>45545</c:v>
                </c:pt>
                <c:pt idx="7">
                  <c:v>45546</c:v>
                </c:pt>
                <c:pt idx="8">
                  <c:v>45547</c:v>
                </c:pt>
                <c:pt idx="9">
                  <c:v>45548</c:v>
                </c:pt>
                <c:pt idx="10">
                  <c:v>45551</c:v>
                </c:pt>
                <c:pt idx="11">
                  <c:v>45552</c:v>
                </c:pt>
                <c:pt idx="12">
                  <c:v>45553</c:v>
                </c:pt>
                <c:pt idx="13">
                  <c:v>45554</c:v>
                </c:pt>
                <c:pt idx="14">
                  <c:v>45555</c:v>
                </c:pt>
                <c:pt idx="15">
                  <c:v>45558</c:v>
                </c:pt>
                <c:pt idx="16">
                  <c:v>45559</c:v>
                </c:pt>
                <c:pt idx="17">
                  <c:v>45560</c:v>
                </c:pt>
                <c:pt idx="18">
                  <c:v>45561</c:v>
                </c:pt>
                <c:pt idx="19">
                  <c:v>45562</c:v>
                </c:pt>
                <c:pt idx="20">
                  <c:v>45565</c:v>
                </c:pt>
                <c:pt idx="21">
                  <c:v>45566</c:v>
                </c:pt>
                <c:pt idx="22">
                  <c:v>45567</c:v>
                </c:pt>
                <c:pt idx="23">
                  <c:v>45568</c:v>
                </c:pt>
                <c:pt idx="24">
                  <c:v>45569</c:v>
                </c:pt>
                <c:pt idx="25">
                  <c:v>45572</c:v>
                </c:pt>
                <c:pt idx="26">
                  <c:v>45573</c:v>
                </c:pt>
                <c:pt idx="27">
                  <c:v>45574</c:v>
                </c:pt>
                <c:pt idx="28">
                  <c:v>45575</c:v>
                </c:pt>
                <c:pt idx="29">
                  <c:v>45576</c:v>
                </c:pt>
                <c:pt idx="30">
                  <c:v>45579</c:v>
                </c:pt>
                <c:pt idx="31">
                  <c:v>45580</c:v>
                </c:pt>
                <c:pt idx="32">
                  <c:v>45581</c:v>
                </c:pt>
                <c:pt idx="33">
                  <c:v>45582</c:v>
                </c:pt>
                <c:pt idx="34">
                  <c:v>45583</c:v>
                </c:pt>
                <c:pt idx="35">
                  <c:v>45586</c:v>
                </c:pt>
                <c:pt idx="36">
                  <c:v>45587</c:v>
                </c:pt>
                <c:pt idx="37">
                  <c:v>45588</c:v>
                </c:pt>
                <c:pt idx="38">
                  <c:v>45589</c:v>
                </c:pt>
                <c:pt idx="39">
                  <c:v>45590</c:v>
                </c:pt>
                <c:pt idx="40">
                  <c:v>45593</c:v>
                </c:pt>
                <c:pt idx="41">
                  <c:v>45594</c:v>
                </c:pt>
                <c:pt idx="42">
                  <c:v>45595</c:v>
                </c:pt>
                <c:pt idx="43">
                  <c:v>45596</c:v>
                </c:pt>
                <c:pt idx="44">
                  <c:v>45597</c:v>
                </c:pt>
                <c:pt idx="45">
                  <c:v>45600</c:v>
                </c:pt>
                <c:pt idx="46">
                  <c:v>45601</c:v>
                </c:pt>
                <c:pt idx="47">
                  <c:v>45602</c:v>
                </c:pt>
                <c:pt idx="48">
                  <c:v>45603</c:v>
                </c:pt>
                <c:pt idx="49">
                  <c:v>45604</c:v>
                </c:pt>
                <c:pt idx="50">
                  <c:v>45607</c:v>
                </c:pt>
                <c:pt idx="51">
                  <c:v>45608</c:v>
                </c:pt>
                <c:pt idx="52">
                  <c:v>45609</c:v>
                </c:pt>
                <c:pt idx="53">
                  <c:v>45610</c:v>
                </c:pt>
                <c:pt idx="54">
                  <c:v>45611</c:v>
                </c:pt>
                <c:pt idx="55">
                  <c:v>45614</c:v>
                </c:pt>
                <c:pt idx="56">
                  <c:v>45615</c:v>
                </c:pt>
                <c:pt idx="57">
                  <c:v>45616</c:v>
                </c:pt>
                <c:pt idx="58">
                  <c:v>45617</c:v>
                </c:pt>
                <c:pt idx="59">
                  <c:v>45618</c:v>
                </c:pt>
                <c:pt idx="60">
                  <c:v>45621</c:v>
                </c:pt>
                <c:pt idx="61">
                  <c:v>45622</c:v>
                </c:pt>
                <c:pt idx="62">
                  <c:v>45623</c:v>
                </c:pt>
                <c:pt idx="63">
                  <c:v>45624</c:v>
                </c:pt>
                <c:pt idx="64">
                  <c:v>45625</c:v>
                </c:pt>
                <c:pt idx="65">
                  <c:v>45628</c:v>
                </c:pt>
                <c:pt idx="66">
                  <c:v>45629</c:v>
                </c:pt>
                <c:pt idx="67">
                  <c:v>45630</c:v>
                </c:pt>
                <c:pt idx="68">
                  <c:v>45631</c:v>
                </c:pt>
                <c:pt idx="69">
                  <c:v>45632</c:v>
                </c:pt>
                <c:pt idx="70">
                  <c:v>45635</c:v>
                </c:pt>
                <c:pt idx="71">
                  <c:v>45636</c:v>
                </c:pt>
                <c:pt idx="72">
                  <c:v>45637</c:v>
                </c:pt>
                <c:pt idx="73">
                  <c:v>45638</c:v>
                </c:pt>
                <c:pt idx="74">
                  <c:v>45639</c:v>
                </c:pt>
                <c:pt idx="75">
                  <c:v>45642</c:v>
                </c:pt>
                <c:pt idx="76">
                  <c:v>45643</c:v>
                </c:pt>
                <c:pt idx="77">
                  <c:v>45644</c:v>
                </c:pt>
                <c:pt idx="78">
                  <c:v>45645</c:v>
                </c:pt>
                <c:pt idx="79">
                  <c:v>45646</c:v>
                </c:pt>
                <c:pt idx="80">
                  <c:v>45649</c:v>
                </c:pt>
                <c:pt idx="81">
                  <c:v>45650</c:v>
                </c:pt>
                <c:pt idx="82">
                  <c:v>45651</c:v>
                </c:pt>
                <c:pt idx="83">
                  <c:v>45652</c:v>
                </c:pt>
                <c:pt idx="84">
                  <c:v>45653</c:v>
                </c:pt>
                <c:pt idx="85">
                  <c:v>45656</c:v>
                </c:pt>
                <c:pt idx="86">
                  <c:v>45657</c:v>
                </c:pt>
                <c:pt idx="87">
                  <c:v>45658</c:v>
                </c:pt>
                <c:pt idx="88">
                  <c:v>45659</c:v>
                </c:pt>
                <c:pt idx="89">
                  <c:v>45660</c:v>
                </c:pt>
                <c:pt idx="90">
                  <c:v>45663</c:v>
                </c:pt>
                <c:pt idx="91">
                  <c:v>45664</c:v>
                </c:pt>
                <c:pt idx="92">
                  <c:v>45665</c:v>
                </c:pt>
                <c:pt idx="93">
                  <c:v>45666</c:v>
                </c:pt>
                <c:pt idx="94">
                  <c:v>45667</c:v>
                </c:pt>
                <c:pt idx="95">
                  <c:v>45670</c:v>
                </c:pt>
                <c:pt idx="96">
                  <c:v>45671</c:v>
                </c:pt>
                <c:pt idx="97">
                  <c:v>45672</c:v>
                </c:pt>
                <c:pt idx="98">
                  <c:v>45673</c:v>
                </c:pt>
                <c:pt idx="99">
                  <c:v>45674</c:v>
                </c:pt>
                <c:pt idx="100">
                  <c:v>45677</c:v>
                </c:pt>
                <c:pt idx="101">
                  <c:v>45678</c:v>
                </c:pt>
                <c:pt idx="102">
                  <c:v>45679</c:v>
                </c:pt>
                <c:pt idx="103">
                  <c:v>45680</c:v>
                </c:pt>
                <c:pt idx="104">
                  <c:v>45681</c:v>
                </c:pt>
                <c:pt idx="105">
                  <c:v>45684</c:v>
                </c:pt>
                <c:pt idx="106">
                  <c:v>45685</c:v>
                </c:pt>
                <c:pt idx="107">
                  <c:v>45686</c:v>
                </c:pt>
                <c:pt idx="108">
                  <c:v>45687</c:v>
                </c:pt>
                <c:pt idx="109">
                  <c:v>45688</c:v>
                </c:pt>
              </c:numCache>
            </c:numRef>
          </c:cat>
          <c:val>
            <c:numRef>
              <c:f>HAVERD!$GD$704:$GD$813</c:f>
              <c:numCache>
                <c:formatCode>General</c:formatCode>
                <c:ptCount val="110"/>
                <c:pt idx="27">
                  <c:v>1000</c:v>
                </c:pt>
                <c:pt idx="28">
                  <c:v>1000</c:v>
                </c:pt>
                <c:pt idx="29">
                  <c:v>1000</c:v>
                </c:pt>
                <c:pt idx="30">
                  <c:v>1000</c:v>
                </c:pt>
                <c:pt idx="31">
                  <c:v>1000</c:v>
                </c:pt>
                <c:pt idx="32">
                  <c:v>1000</c:v>
                </c:pt>
                <c:pt idx="33">
                  <c:v>1000</c:v>
                </c:pt>
                <c:pt idx="34">
                  <c:v>1000</c:v>
                </c:pt>
                <c:pt idx="35">
                  <c:v>1000</c:v>
                </c:pt>
                <c:pt idx="36">
                  <c:v>1000</c:v>
                </c:pt>
                <c:pt idx="37">
                  <c:v>1000</c:v>
                </c:pt>
                <c:pt idx="38">
                  <c:v>1000</c:v>
                </c:pt>
                <c:pt idx="39">
                  <c:v>1000</c:v>
                </c:pt>
                <c:pt idx="40">
                  <c:v>1000</c:v>
                </c:pt>
                <c:pt idx="41">
                  <c:v>1000</c:v>
                </c:pt>
              </c:numCache>
            </c:numRef>
          </c:val>
          <c:extLst>
            <c:ext xmlns:c16="http://schemas.microsoft.com/office/drawing/2014/chart" uri="{C3380CC4-5D6E-409C-BE32-E72D297353CC}">
              <c16:uniqueId val="{00000000-0A42-4DE9-BC2E-95964D054B59}"/>
            </c:ext>
          </c:extLst>
        </c:ser>
        <c:ser>
          <c:idx val="2"/>
          <c:order val="2"/>
          <c:tx>
            <c:strRef>
              <c:f>HAVERD!$GE$2</c:f>
              <c:strCache>
                <c:ptCount val="1"/>
                <c:pt idx="0">
                  <c:v>May</c:v>
                </c:pt>
              </c:strCache>
            </c:strRef>
          </c:tx>
          <c:spPr>
            <a:solidFill>
              <a:srgbClr val="7B7C77">
                <a:alpha val="70000"/>
              </a:srgbClr>
            </a:solidFill>
            <a:ln>
              <a:noFill/>
            </a:ln>
          </c:spPr>
          <c:invertIfNegative val="0"/>
          <c:cat>
            <c:numRef>
              <c:f>HAVERD!$A$704:$A$813</c:f>
              <c:numCache>
                <c:formatCode>m/d/yyyy</c:formatCode>
                <c:ptCount val="110"/>
                <c:pt idx="0">
                  <c:v>45537</c:v>
                </c:pt>
                <c:pt idx="1">
                  <c:v>45538</c:v>
                </c:pt>
                <c:pt idx="2">
                  <c:v>45539</c:v>
                </c:pt>
                <c:pt idx="3">
                  <c:v>45540</c:v>
                </c:pt>
                <c:pt idx="4">
                  <c:v>45541</c:v>
                </c:pt>
                <c:pt idx="5">
                  <c:v>45544</c:v>
                </c:pt>
                <c:pt idx="6">
                  <c:v>45545</c:v>
                </c:pt>
                <c:pt idx="7">
                  <c:v>45546</c:v>
                </c:pt>
                <c:pt idx="8">
                  <c:v>45547</c:v>
                </c:pt>
                <c:pt idx="9">
                  <c:v>45548</c:v>
                </c:pt>
                <c:pt idx="10">
                  <c:v>45551</c:v>
                </c:pt>
                <c:pt idx="11">
                  <c:v>45552</c:v>
                </c:pt>
                <c:pt idx="12">
                  <c:v>45553</c:v>
                </c:pt>
                <c:pt idx="13">
                  <c:v>45554</c:v>
                </c:pt>
                <c:pt idx="14">
                  <c:v>45555</c:v>
                </c:pt>
                <c:pt idx="15">
                  <c:v>45558</c:v>
                </c:pt>
                <c:pt idx="16">
                  <c:v>45559</c:v>
                </c:pt>
                <c:pt idx="17">
                  <c:v>45560</c:v>
                </c:pt>
                <c:pt idx="18">
                  <c:v>45561</c:v>
                </c:pt>
                <c:pt idx="19">
                  <c:v>45562</c:v>
                </c:pt>
                <c:pt idx="20">
                  <c:v>45565</c:v>
                </c:pt>
                <c:pt idx="21">
                  <c:v>45566</c:v>
                </c:pt>
                <c:pt idx="22">
                  <c:v>45567</c:v>
                </c:pt>
                <c:pt idx="23">
                  <c:v>45568</c:v>
                </c:pt>
                <c:pt idx="24">
                  <c:v>45569</c:v>
                </c:pt>
                <c:pt idx="25">
                  <c:v>45572</c:v>
                </c:pt>
                <c:pt idx="26">
                  <c:v>45573</c:v>
                </c:pt>
                <c:pt idx="27">
                  <c:v>45574</c:v>
                </c:pt>
                <c:pt idx="28">
                  <c:v>45575</c:v>
                </c:pt>
                <c:pt idx="29">
                  <c:v>45576</c:v>
                </c:pt>
                <c:pt idx="30">
                  <c:v>45579</c:v>
                </c:pt>
                <c:pt idx="31">
                  <c:v>45580</c:v>
                </c:pt>
                <c:pt idx="32">
                  <c:v>45581</c:v>
                </c:pt>
                <c:pt idx="33">
                  <c:v>45582</c:v>
                </c:pt>
                <c:pt idx="34">
                  <c:v>45583</c:v>
                </c:pt>
                <c:pt idx="35">
                  <c:v>45586</c:v>
                </c:pt>
                <c:pt idx="36">
                  <c:v>45587</c:v>
                </c:pt>
                <c:pt idx="37">
                  <c:v>45588</c:v>
                </c:pt>
                <c:pt idx="38">
                  <c:v>45589</c:v>
                </c:pt>
                <c:pt idx="39">
                  <c:v>45590</c:v>
                </c:pt>
                <c:pt idx="40">
                  <c:v>45593</c:v>
                </c:pt>
                <c:pt idx="41">
                  <c:v>45594</c:v>
                </c:pt>
                <c:pt idx="42">
                  <c:v>45595</c:v>
                </c:pt>
                <c:pt idx="43">
                  <c:v>45596</c:v>
                </c:pt>
                <c:pt idx="44">
                  <c:v>45597</c:v>
                </c:pt>
                <c:pt idx="45">
                  <c:v>45600</c:v>
                </c:pt>
                <c:pt idx="46">
                  <c:v>45601</c:v>
                </c:pt>
                <c:pt idx="47">
                  <c:v>45602</c:v>
                </c:pt>
                <c:pt idx="48">
                  <c:v>45603</c:v>
                </c:pt>
                <c:pt idx="49">
                  <c:v>45604</c:v>
                </c:pt>
                <c:pt idx="50">
                  <c:v>45607</c:v>
                </c:pt>
                <c:pt idx="51">
                  <c:v>45608</c:v>
                </c:pt>
                <c:pt idx="52">
                  <c:v>45609</c:v>
                </c:pt>
                <c:pt idx="53">
                  <c:v>45610</c:v>
                </c:pt>
                <c:pt idx="54">
                  <c:v>45611</c:v>
                </c:pt>
                <c:pt idx="55">
                  <c:v>45614</c:v>
                </c:pt>
                <c:pt idx="56">
                  <c:v>45615</c:v>
                </c:pt>
                <c:pt idx="57">
                  <c:v>45616</c:v>
                </c:pt>
                <c:pt idx="58">
                  <c:v>45617</c:v>
                </c:pt>
                <c:pt idx="59">
                  <c:v>45618</c:v>
                </c:pt>
                <c:pt idx="60">
                  <c:v>45621</c:v>
                </c:pt>
                <c:pt idx="61">
                  <c:v>45622</c:v>
                </c:pt>
                <c:pt idx="62">
                  <c:v>45623</c:v>
                </c:pt>
                <c:pt idx="63">
                  <c:v>45624</c:v>
                </c:pt>
                <c:pt idx="64">
                  <c:v>45625</c:v>
                </c:pt>
                <c:pt idx="65">
                  <c:v>45628</c:v>
                </c:pt>
                <c:pt idx="66">
                  <c:v>45629</c:v>
                </c:pt>
                <c:pt idx="67">
                  <c:v>45630</c:v>
                </c:pt>
                <c:pt idx="68">
                  <c:v>45631</c:v>
                </c:pt>
                <c:pt idx="69">
                  <c:v>45632</c:v>
                </c:pt>
                <c:pt idx="70">
                  <c:v>45635</c:v>
                </c:pt>
                <c:pt idx="71">
                  <c:v>45636</c:v>
                </c:pt>
                <c:pt idx="72">
                  <c:v>45637</c:v>
                </c:pt>
                <c:pt idx="73">
                  <c:v>45638</c:v>
                </c:pt>
                <c:pt idx="74">
                  <c:v>45639</c:v>
                </c:pt>
                <c:pt idx="75">
                  <c:v>45642</c:v>
                </c:pt>
                <c:pt idx="76">
                  <c:v>45643</c:v>
                </c:pt>
                <c:pt idx="77">
                  <c:v>45644</c:v>
                </c:pt>
                <c:pt idx="78">
                  <c:v>45645</c:v>
                </c:pt>
                <c:pt idx="79">
                  <c:v>45646</c:v>
                </c:pt>
                <c:pt idx="80">
                  <c:v>45649</c:v>
                </c:pt>
                <c:pt idx="81">
                  <c:v>45650</c:v>
                </c:pt>
                <c:pt idx="82">
                  <c:v>45651</c:v>
                </c:pt>
                <c:pt idx="83">
                  <c:v>45652</c:v>
                </c:pt>
                <c:pt idx="84">
                  <c:v>45653</c:v>
                </c:pt>
                <c:pt idx="85">
                  <c:v>45656</c:v>
                </c:pt>
                <c:pt idx="86">
                  <c:v>45657</c:v>
                </c:pt>
                <c:pt idx="87">
                  <c:v>45658</c:v>
                </c:pt>
                <c:pt idx="88">
                  <c:v>45659</c:v>
                </c:pt>
                <c:pt idx="89">
                  <c:v>45660</c:v>
                </c:pt>
                <c:pt idx="90">
                  <c:v>45663</c:v>
                </c:pt>
                <c:pt idx="91">
                  <c:v>45664</c:v>
                </c:pt>
                <c:pt idx="92">
                  <c:v>45665</c:v>
                </c:pt>
                <c:pt idx="93">
                  <c:v>45666</c:v>
                </c:pt>
                <c:pt idx="94">
                  <c:v>45667</c:v>
                </c:pt>
                <c:pt idx="95">
                  <c:v>45670</c:v>
                </c:pt>
                <c:pt idx="96">
                  <c:v>45671</c:v>
                </c:pt>
                <c:pt idx="97">
                  <c:v>45672</c:v>
                </c:pt>
                <c:pt idx="98">
                  <c:v>45673</c:v>
                </c:pt>
                <c:pt idx="99">
                  <c:v>45674</c:v>
                </c:pt>
                <c:pt idx="100">
                  <c:v>45677</c:v>
                </c:pt>
                <c:pt idx="101">
                  <c:v>45678</c:v>
                </c:pt>
                <c:pt idx="102">
                  <c:v>45679</c:v>
                </c:pt>
                <c:pt idx="103">
                  <c:v>45680</c:v>
                </c:pt>
                <c:pt idx="104">
                  <c:v>45681</c:v>
                </c:pt>
                <c:pt idx="105">
                  <c:v>45684</c:v>
                </c:pt>
                <c:pt idx="106">
                  <c:v>45685</c:v>
                </c:pt>
                <c:pt idx="107">
                  <c:v>45686</c:v>
                </c:pt>
                <c:pt idx="108">
                  <c:v>45687</c:v>
                </c:pt>
                <c:pt idx="109">
                  <c:v>45688</c:v>
                </c:pt>
              </c:numCache>
            </c:numRef>
          </c:cat>
          <c:val>
            <c:numRef>
              <c:f>HAVERD!$GE$704:$GE$813</c:f>
              <c:numCache>
                <c:formatCode>General</c:formatCode>
                <c:ptCount val="110"/>
                <c:pt idx="95">
                  <c:v>1000</c:v>
                </c:pt>
                <c:pt idx="96">
                  <c:v>1000</c:v>
                </c:pt>
                <c:pt idx="97">
                  <c:v>1000</c:v>
                </c:pt>
                <c:pt idx="98">
                  <c:v>1000</c:v>
                </c:pt>
                <c:pt idx="99">
                  <c:v>1000</c:v>
                </c:pt>
                <c:pt idx="100">
                  <c:v>1000</c:v>
                </c:pt>
                <c:pt idx="101">
                  <c:v>1000</c:v>
                </c:pt>
                <c:pt idx="102">
                  <c:v>1000</c:v>
                </c:pt>
                <c:pt idx="103">
                  <c:v>1000</c:v>
                </c:pt>
                <c:pt idx="104">
                  <c:v>1000</c:v>
                </c:pt>
                <c:pt idx="105">
                  <c:v>1000</c:v>
                </c:pt>
                <c:pt idx="106">
                  <c:v>1000</c:v>
                </c:pt>
                <c:pt idx="107">
                  <c:v>1000</c:v>
                </c:pt>
                <c:pt idx="108">
                  <c:v>1000</c:v>
                </c:pt>
                <c:pt idx="109">
                  <c:v>1000</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38100">
              <a:solidFill>
                <a:srgbClr val="BD1B21"/>
              </a:solidFill>
            </a:ln>
          </c:spPr>
          <c:marker>
            <c:symbol val="none"/>
          </c:marker>
          <c:cat>
            <c:numRef>
              <c:f>HAVERD!$A$704:$A$813</c:f>
              <c:numCache>
                <c:formatCode>m/d/yyyy</c:formatCode>
                <c:ptCount val="110"/>
                <c:pt idx="0">
                  <c:v>45537</c:v>
                </c:pt>
                <c:pt idx="1">
                  <c:v>45538</c:v>
                </c:pt>
                <c:pt idx="2">
                  <c:v>45539</c:v>
                </c:pt>
                <c:pt idx="3">
                  <c:v>45540</c:v>
                </c:pt>
                <c:pt idx="4">
                  <c:v>45541</c:v>
                </c:pt>
                <c:pt idx="5">
                  <c:v>45544</c:v>
                </c:pt>
                <c:pt idx="6">
                  <c:v>45545</c:v>
                </c:pt>
                <c:pt idx="7">
                  <c:v>45546</c:v>
                </c:pt>
                <c:pt idx="8">
                  <c:v>45547</c:v>
                </c:pt>
                <c:pt idx="9">
                  <c:v>45548</c:v>
                </c:pt>
                <c:pt idx="10">
                  <c:v>45551</c:v>
                </c:pt>
                <c:pt idx="11">
                  <c:v>45552</c:v>
                </c:pt>
                <c:pt idx="12">
                  <c:v>45553</c:v>
                </c:pt>
                <c:pt idx="13">
                  <c:v>45554</c:v>
                </c:pt>
                <c:pt idx="14">
                  <c:v>45555</c:v>
                </c:pt>
                <c:pt idx="15">
                  <c:v>45558</c:v>
                </c:pt>
                <c:pt idx="16">
                  <c:v>45559</c:v>
                </c:pt>
                <c:pt idx="17">
                  <c:v>45560</c:v>
                </c:pt>
                <c:pt idx="18">
                  <c:v>45561</c:v>
                </c:pt>
                <c:pt idx="19">
                  <c:v>45562</c:v>
                </c:pt>
                <c:pt idx="20">
                  <c:v>45565</c:v>
                </c:pt>
                <c:pt idx="21">
                  <c:v>45566</c:v>
                </c:pt>
                <c:pt idx="22">
                  <c:v>45567</c:v>
                </c:pt>
                <c:pt idx="23">
                  <c:v>45568</c:v>
                </c:pt>
                <c:pt idx="24">
                  <c:v>45569</c:v>
                </c:pt>
                <c:pt idx="25">
                  <c:v>45572</c:v>
                </c:pt>
                <c:pt idx="26">
                  <c:v>45573</c:v>
                </c:pt>
                <c:pt idx="27">
                  <c:v>45574</c:v>
                </c:pt>
                <c:pt idx="28">
                  <c:v>45575</c:v>
                </c:pt>
                <c:pt idx="29">
                  <c:v>45576</c:v>
                </c:pt>
                <c:pt idx="30">
                  <c:v>45579</c:v>
                </c:pt>
                <c:pt idx="31">
                  <c:v>45580</c:v>
                </c:pt>
                <c:pt idx="32">
                  <c:v>45581</c:v>
                </c:pt>
                <c:pt idx="33">
                  <c:v>45582</c:v>
                </c:pt>
                <c:pt idx="34">
                  <c:v>45583</c:v>
                </c:pt>
                <c:pt idx="35">
                  <c:v>45586</c:v>
                </c:pt>
                <c:pt idx="36">
                  <c:v>45587</c:v>
                </c:pt>
                <c:pt idx="37">
                  <c:v>45588</c:v>
                </c:pt>
                <c:pt idx="38">
                  <c:v>45589</c:v>
                </c:pt>
                <c:pt idx="39">
                  <c:v>45590</c:v>
                </c:pt>
                <c:pt idx="40">
                  <c:v>45593</c:v>
                </c:pt>
                <c:pt idx="41">
                  <c:v>45594</c:v>
                </c:pt>
                <c:pt idx="42">
                  <c:v>45595</c:v>
                </c:pt>
                <c:pt idx="43">
                  <c:v>45596</c:v>
                </c:pt>
                <c:pt idx="44">
                  <c:v>45597</c:v>
                </c:pt>
                <c:pt idx="45">
                  <c:v>45600</c:v>
                </c:pt>
                <c:pt idx="46">
                  <c:v>45601</c:v>
                </c:pt>
                <c:pt idx="47">
                  <c:v>45602</c:v>
                </c:pt>
                <c:pt idx="48">
                  <c:v>45603</c:v>
                </c:pt>
                <c:pt idx="49">
                  <c:v>45604</c:v>
                </c:pt>
                <c:pt idx="50">
                  <c:v>45607</c:v>
                </c:pt>
                <c:pt idx="51">
                  <c:v>45608</c:v>
                </c:pt>
                <c:pt idx="52">
                  <c:v>45609</c:v>
                </c:pt>
                <c:pt idx="53">
                  <c:v>45610</c:v>
                </c:pt>
                <c:pt idx="54">
                  <c:v>45611</c:v>
                </c:pt>
                <c:pt idx="55">
                  <c:v>45614</c:v>
                </c:pt>
                <c:pt idx="56">
                  <c:v>45615</c:v>
                </c:pt>
                <c:pt idx="57">
                  <c:v>45616</c:v>
                </c:pt>
                <c:pt idx="58">
                  <c:v>45617</c:v>
                </c:pt>
                <c:pt idx="59">
                  <c:v>45618</c:v>
                </c:pt>
                <c:pt idx="60">
                  <c:v>45621</c:v>
                </c:pt>
                <c:pt idx="61">
                  <c:v>45622</c:v>
                </c:pt>
                <c:pt idx="62">
                  <c:v>45623</c:v>
                </c:pt>
                <c:pt idx="63">
                  <c:v>45624</c:v>
                </c:pt>
                <c:pt idx="64">
                  <c:v>45625</c:v>
                </c:pt>
                <c:pt idx="65">
                  <c:v>45628</c:v>
                </c:pt>
                <c:pt idx="66">
                  <c:v>45629</c:v>
                </c:pt>
                <c:pt idx="67">
                  <c:v>45630</c:v>
                </c:pt>
                <c:pt idx="68">
                  <c:v>45631</c:v>
                </c:pt>
                <c:pt idx="69">
                  <c:v>45632</c:v>
                </c:pt>
                <c:pt idx="70">
                  <c:v>45635</c:v>
                </c:pt>
                <c:pt idx="71">
                  <c:v>45636</c:v>
                </c:pt>
                <c:pt idx="72">
                  <c:v>45637</c:v>
                </c:pt>
                <c:pt idx="73">
                  <c:v>45638</c:v>
                </c:pt>
                <c:pt idx="74">
                  <c:v>45639</c:v>
                </c:pt>
                <c:pt idx="75">
                  <c:v>45642</c:v>
                </c:pt>
                <c:pt idx="76">
                  <c:v>45643</c:v>
                </c:pt>
                <c:pt idx="77">
                  <c:v>45644</c:v>
                </c:pt>
                <c:pt idx="78">
                  <c:v>45645</c:v>
                </c:pt>
                <c:pt idx="79">
                  <c:v>45646</c:v>
                </c:pt>
                <c:pt idx="80">
                  <c:v>45649</c:v>
                </c:pt>
                <c:pt idx="81">
                  <c:v>45650</c:v>
                </c:pt>
                <c:pt idx="82">
                  <c:v>45651</c:v>
                </c:pt>
                <c:pt idx="83">
                  <c:v>45652</c:v>
                </c:pt>
                <c:pt idx="84">
                  <c:v>45653</c:v>
                </c:pt>
                <c:pt idx="85">
                  <c:v>45656</c:v>
                </c:pt>
                <c:pt idx="86">
                  <c:v>45657</c:v>
                </c:pt>
                <c:pt idx="87">
                  <c:v>45658</c:v>
                </c:pt>
                <c:pt idx="88">
                  <c:v>45659</c:v>
                </c:pt>
                <c:pt idx="89">
                  <c:v>45660</c:v>
                </c:pt>
                <c:pt idx="90">
                  <c:v>45663</c:v>
                </c:pt>
                <c:pt idx="91">
                  <c:v>45664</c:v>
                </c:pt>
                <c:pt idx="92">
                  <c:v>45665</c:v>
                </c:pt>
                <c:pt idx="93">
                  <c:v>45666</c:v>
                </c:pt>
                <c:pt idx="94">
                  <c:v>45667</c:v>
                </c:pt>
                <c:pt idx="95">
                  <c:v>45670</c:v>
                </c:pt>
                <c:pt idx="96">
                  <c:v>45671</c:v>
                </c:pt>
                <c:pt idx="97">
                  <c:v>45672</c:v>
                </c:pt>
                <c:pt idx="98">
                  <c:v>45673</c:v>
                </c:pt>
                <c:pt idx="99">
                  <c:v>45674</c:v>
                </c:pt>
                <c:pt idx="100">
                  <c:v>45677</c:v>
                </c:pt>
                <c:pt idx="101">
                  <c:v>45678</c:v>
                </c:pt>
                <c:pt idx="102">
                  <c:v>45679</c:v>
                </c:pt>
                <c:pt idx="103">
                  <c:v>45680</c:v>
                </c:pt>
                <c:pt idx="104">
                  <c:v>45681</c:v>
                </c:pt>
                <c:pt idx="105">
                  <c:v>45684</c:v>
                </c:pt>
                <c:pt idx="106">
                  <c:v>45685</c:v>
                </c:pt>
                <c:pt idx="107">
                  <c:v>45686</c:v>
                </c:pt>
                <c:pt idx="108">
                  <c:v>45687</c:v>
                </c:pt>
                <c:pt idx="109">
                  <c:v>45688</c:v>
                </c:pt>
              </c:numCache>
            </c:numRef>
          </c:cat>
          <c:val>
            <c:numRef>
              <c:f>HAVERD!$FQ$704:$FQ$813</c:f>
              <c:numCache>
                <c:formatCode>0.0000</c:formatCode>
                <c:ptCount val="110"/>
                <c:pt idx="0">
                  <c:v>1.3151999999999999</c:v>
                </c:pt>
                <c:pt idx="1">
                  <c:v>1.3095000000000001</c:v>
                </c:pt>
                <c:pt idx="2">
                  <c:v>1.3161</c:v>
                </c:pt>
                <c:pt idx="3">
                  <c:v>1.3158000000000001</c:v>
                </c:pt>
                <c:pt idx="4">
                  <c:v>1.3160000000000001</c:v>
                </c:pt>
                <c:pt idx="5">
                  <c:v>1.3079000000000001</c:v>
                </c:pt>
                <c:pt idx="6">
                  <c:v>1.3057000000000001</c:v>
                </c:pt>
                <c:pt idx="7">
                  <c:v>1.3015000000000001</c:v>
                </c:pt>
                <c:pt idx="8">
                  <c:v>1.3079000000000001</c:v>
                </c:pt>
                <c:pt idx="9">
                  <c:v>1.3154999999999999</c:v>
                </c:pt>
                <c:pt idx="10">
                  <c:v>1.32</c:v>
                </c:pt>
                <c:pt idx="11">
                  <c:v>1.3188</c:v>
                </c:pt>
                <c:pt idx="12">
                  <c:v>1.3211999999999999</c:v>
                </c:pt>
                <c:pt idx="13">
                  <c:v>1.325</c:v>
                </c:pt>
                <c:pt idx="14">
                  <c:v>1.3281000000000001</c:v>
                </c:pt>
                <c:pt idx="15">
                  <c:v>1.335</c:v>
                </c:pt>
                <c:pt idx="16">
                  <c:v>1.339</c:v>
                </c:pt>
                <c:pt idx="17">
                  <c:v>1.3374999999999999</c:v>
                </c:pt>
                <c:pt idx="18">
                  <c:v>1.3395999999999999</c:v>
                </c:pt>
                <c:pt idx="19">
                  <c:v>1.3408</c:v>
                </c:pt>
                <c:pt idx="20">
                  <c:v>1.3412999999999999</c:v>
                </c:pt>
                <c:pt idx="21">
                  <c:v>1.3289</c:v>
                </c:pt>
                <c:pt idx="22">
                  <c:v>1.3250999999999999</c:v>
                </c:pt>
                <c:pt idx="23">
                  <c:v>1.3108</c:v>
                </c:pt>
                <c:pt idx="24">
                  <c:v>1.3112999999999999</c:v>
                </c:pt>
                <c:pt idx="25">
                  <c:v>1.3079000000000001</c:v>
                </c:pt>
                <c:pt idx="26">
                  <c:v>1.3092999999999999</c:v>
                </c:pt>
                <c:pt idx="27">
                  <c:v>1.3071999999999999</c:v>
                </c:pt>
                <c:pt idx="28">
                  <c:v>1.3048999999999999</c:v>
                </c:pt>
                <c:pt idx="29">
                  <c:v>1.3075000000000001</c:v>
                </c:pt>
                <c:pt idx="30">
                  <c:v>1.3057000000000001</c:v>
                </c:pt>
                <c:pt idx="31">
                  <c:v>1.3093999999999999</c:v>
                </c:pt>
                <c:pt idx="32">
                  <c:v>1.3008999999999999</c:v>
                </c:pt>
                <c:pt idx="33">
                  <c:v>1.2997000000000001</c:v>
                </c:pt>
                <c:pt idx="34">
                  <c:v>1.3036000000000001</c:v>
                </c:pt>
                <c:pt idx="35">
                  <c:v>1.3002</c:v>
                </c:pt>
                <c:pt idx="36">
                  <c:v>1.2975000000000001</c:v>
                </c:pt>
                <c:pt idx="37">
                  <c:v>1.2948</c:v>
                </c:pt>
                <c:pt idx="38">
                  <c:v>1.2961</c:v>
                </c:pt>
                <c:pt idx="39">
                  <c:v>1.2990999999999999</c:v>
                </c:pt>
                <c:pt idx="40">
                  <c:v>1.2996000000000001</c:v>
                </c:pt>
                <c:pt idx="41">
                  <c:v>1.2996000000000001</c:v>
                </c:pt>
                <c:pt idx="42">
                  <c:v>1.2996000000000001</c:v>
                </c:pt>
                <c:pt idx="43">
                  <c:v>1.2856000000000001</c:v>
                </c:pt>
                <c:pt idx="44">
                  <c:v>1.296</c:v>
                </c:pt>
                <c:pt idx="45">
                  <c:v>1.2981</c:v>
                </c:pt>
                <c:pt idx="46">
                  <c:v>1.3002</c:v>
                </c:pt>
                <c:pt idx="47">
                  <c:v>1.2889999999999999</c:v>
                </c:pt>
                <c:pt idx="48">
                  <c:v>1.2996000000000001</c:v>
                </c:pt>
                <c:pt idx="49">
                  <c:v>1.2939000000000001</c:v>
                </c:pt>
                <c:pt idx="50">
                  <c:v>1.2869999999999999</c:v>
                </c:pt>
                <c:pt idx="51">
                  <c:v>1.2764</c:v>
                </c:pt>
                <c:pt idx="52">
                  <c:v>1.2724</c:v>
                </c:pt>
                <c:pt idx="53">
                  <c:v>1.2707999999999999</c:v>
                </c:pt>
                <c:pt idx="54">
                  <c:v>1.2628999999999999</c:v>
                </c:pt>
                <c:pt idx="55">
                  <c:v>1.264</c:v>
                </c:pt>
                <c:pt idx="56">
                  <c:v>1.2665</c:v>
                </c:pt>
                <c:pt idx="57">
                  <c:v>1.2653000000000001</c:v>
                </c:pt>
                <c:pt idx="58">
                  <c:v>1.2618</c:v>
                </c:pt>
                <c:pt idx="59">
                  <c:v>1.2526999999999999</c:v>
                </c:pt>
                <c:pt idx="60">
                  <c:v>1.2551000000000001</c:v>
                </c:pt>
                <c:pt idx="61">
                  <c:v>1.2563</c:v>
                </c:pt>
                <c:pt idx="62">
                  <c:v>1.2677</c:v>
                </c:pt>
                <c:pt idx="63">
                  <c:v>1.2682</c:v>
                </c:pt>
                <c:pt idx="64">
                  <c:v>1.2707999999999999</c:v>
                </c:pt>
                <c:pt idx="65">
                  <c:v>1.2628999999999999</c:v>
                </c:pt>
                <c:pt idx="66">
                  <c:v>1.2662</c:v>
                </c:pt>
                <c:pt idx="67">
                  <c:v>1.2707999999999999</c:v>
                </c:pt>
                <c:pt idx="68">
                  <c:v>1.2757000000000001</c:v>
                </c:pt>
                <c:pt idx="69">
                  <c:v>1.2743</c:v>
                </c:pt>
                <c:pt idx="70">
                  <c:v>1.2796000000000001</c:v>
                </c:pt>
                <c:pt idx="71">
                  <c:v>1.2738</c:v>
                </c:pt>
                <c:pt idx="72">
                  <c:v>1.2744</c:v>
                </c:pt>
                <c:pt idx="73">
                  <c:v>1.2689999999999999</c:v>
                </c:pt>
                <c:pt idx="74">
                  <c:v>1.2614000000000001</c:v>
                </c:pt>
                <c:pt idx="75">
                  <c:v>1.2690999999999999</c:v>
                </c:pt>
                <c:pt idx="76">
                  <c:v>1.2710999999999999</c:v>
                </c:pt>
                <c:pt idx="77">
                  <c:v>1.2693000000000001</c:v>
                </c:pt>
                <c:pt idx="78">
                  <c:v>1.2551000000000001</c:v>
                </c:pt>
                <c:pt idx="79">
                  <c:v>1.2541</c:v>
                </c:pt>
                <c:pt idx="80">
                  <c:v>1.2519</c:v>
                </c:pt>
                <c:pt idx="81">
                  <c:v>1.2539</c:v>
                </c:pt>
                <c:pt idx="82">
                  <c:v>#N/A</c:v>
                </c:pt>
                <c:pt idx="83">
                  <c:v>#N/A</c:v>
                </c:pt>
                <c:pt idx="84">
                  <c:v>1.2577</c:v>
                </c:pt>
                <c:pt idx="85">
                  <c:v>1.2511000000000001</c:v>
                </c:pt>
                <c:pt idx="86">
                  <c:v>1.2528999999999999</c:v>
                </c:pt>
                <c:pt idx="87">
                  <c:v>#N/A</c:v>
                </c:pt>
                <c:pt idx="88">
                  <c:v>1.2375</c:v>
                </c:pt>
                <c:pt idx="89">
                  <c:v>1.2403999999999999</c:v>
                </c:pt>
                <c:pt idx="90">
                  <c:v>1.2507999999999999</c:v>
                </c:pt>
                <c:pt idx="91">
                  <c:v>1.2498</c:v>
                </c:pt>
                <c:pt idx="92">
                  <c:v>1.2342</c:v>
                </c:pt>
                <c:pt idx="93">
                  <c:v>1.2302999999999999</c:v>
                </c:pt>
                <c:pt idx="94">
                  <c:v>1.2230000000000001</c:v>
                </c:pt>
                <c:pt idx="95">
                  <c:v>1.2152000000000001</c:v>
                </c:pt>
                <c:pt idx="96">
                  <c:v>1.2201</c:v>
                </c:pt>
                <c:pt idx="97">
                  <c:v>1.2258</c:v>
                </c:pt>
                <c:pt idx="98">
                  <c:v>1.2235</c:v>
                </c:pt>
                <c:pt idx="99">
                  <c:v>1.2198</c:v>
                </c:pt>
                <c:pt idx="100">
                  <c:v>1.2293000000000001</c:v>
                </c:pt>
                <c:pt idx="101">
                  <c:v>1.2299</c:v>
                </c:pt>
                <c:pt idx="102">
                  <c:v>1.2318</c:v>
                </c:pt>
                <c:pt idx="103">
                  <c:v>1.2323999999999999</c:v>
                </c:pt>
                <c:pt idx="104">
                  <c:v>1.2484</c:v>
                </c:pt>
                <c:pt idx="105">
                  <c:v>1.2473000000000001</c:v>
                </c:pt>
                <c:pt idx="106">
                  <c:v>1.2432000000000001</c:v>
                </c:pt>
                <c:pt idx="107">
                  <c:v>1.2434000000000001</c:v>
                </c:pt>
                <c:pt idx="108">
                  <c:v>1.2466999999999999</c:v>
                </c:pt>
                <c:pt idx="109">
                  <c:v>1.2425999999999999</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2"/>
        <c:tickMarkSkip val="22"/>
        <c:noMultiLvlLbl val="0"/>
      </c:catAx>
      <c:valAx>
        <c:axId val="263608576"/>
        <c:scaling>
          <c:orientation val="minMax"/>
          <c:max val="1.36"/>
          <c:min val="1.2"/>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52690659430275E-2"/>
          <c:y val="0.14725688325786473"/>
          <c:w val="0.38651992229784837"/>
          <c:h val="0.71318700601518292"/>
        </c:manualLayout>
      </c:layout>
      <c:lineChart>
        <c:grouping val="standard"/>
        <c:varyColors val="0"/>
        <c:ser>
          <c:idx val="0"/>
          <c:order val="0"/>
          <c:tx>
            <c:strRef>
              <c:f>'Chart Data'!$B$3</c:f>
              <c:strCache>
                <c:ptCount val="1"/>
                <c:pt idx="0">
                  <c:v>Outturn</c:v>
                </c:pt>
              </c:strCache>
            </c:strRef>
          </c:tx>
          <c:spPr>
            <a:ln w="38100">
              <a:solidFill>
                <a:srgbClr val="BD1B21"/>
              </a:solidFill>
            </a:ln>
          </c:spPr>
          <c:marker>
            <c:symbol val="none"/>
          </c:marker>
          <c:cat>
            <c:numRef>
              <c:f>'Chart Data'!$A$4:$A$39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Data'!$B$4:$B$39</c:f>
              <c:numCache>
                <c:formatCode>0.0</c:formatCode>
                <c:ptCount val="36"/>
                <c:pt idx="0">
                  <c:v>3.2685512367491176</c:v>
                </c:pt>
                <c:pt idx="1">
                  <c:v>3.4391534391534417</c:v>
                </c:pt>
                <c:pt idx="2">
                  <c:v>3.9612676056338003</c:v>
                </c:pt>
                <c:pt idx="3">
                  <c:v>4.7244094488189115</c:v>
                </c:pt>
                <c:pt idx="4">
                  <c:v>4.8865619546247796</c:v>
                </c:pt>
                <c:pt idx="5">
                  <c:v>5.2173913043478182</c:v>
                </c:pt>
                <c:pt idx="6">
                  <c:v>5.7241977450130266</c:v>
                </c:pt>
                <c:pt idx="7">
                  <c:v>5.9585492227979264</c:v>
                </c:pt>
                <c:pt idx="8">
                  <c:v>6.1312607944732367</c:v>
                </c:pt>
                <c:pt idx="9">
                  <c:v>6.2660944206008651</c:v>
                </c:pt>
                <c:pt idx="10">
                  <c:v>6.3464837049742817</c:v>
                </c:pt>
                <c:pt idx="11">
                  <c:v>6.8376068376068355</c:v>
                </c:pt>
                <c:pt idx="12">
                  <c:v>5.9024807527801482</c:v>
                </c:pt>
                <c:pt idx="13">
                  <c:v>6.6496163682864484</c:v>
                </c:pt>
                <c:pt idx="14">
                  <c:v>6.6892464013547981</c:v>
                </c:pt>
                <c:pt idx="15">
                  <c:v>6.9340016708437702</c:v>
                </c:pt>
                <c:pt idx="16">
                  <c:v>7.3211314475873479</c:v>
                </c:pt>
                <c:pt idx="17">
                  <c:v>7.1900826446280819</c:v>
                </c:pt>
                <c:pt idx="18">
                  <c:v>7.4651353568498724</c:v>
                </c:pt>
                <c:pt idx="19">
                  <c:v>6.764466177669104</c:v>
                </c:pt>
                <c:pt idx="20">
                  <c:v>6.9161920260374377</c:v>
                </c:pt>
                <c:pt idx="21">
                  <c:v>6.5428109854604344</c:v>
                </c:pt>
                <c:pt idx="22">
                  <c:v>6.209677419354831</c:v>
                </c:pt>
                <c:pt idx="23">
                  <c:v>6.4000000000000057</c:v>
                </c:pt>
                <c:pt idx="24">
                  <c:v>6.5428109854604344</c:v>
                </c:pt>
                <c:pt idx="25">
                  <c:v>6.0751398880895202</c:v>
                </c:pt>
                <c:pt idx="26">
                  <c:v>5.9523809523809534</c:v>
                </c:pt>
                <c:pt idx="27">
                  <c:v>5.859375</c:v>
                </c:pt>
                <c:pt idx="28">
                  <c:v>5.7364341085271331</c:v>
                </c:pt>
                <c:pt idx="29">
                  <c:v>5.7054741711642265</c:v>
                </c:pt>
                <c:pt idx="30">
                  <c:v>5.1908396946565016</c:v>
                </c:pt>
                <c:pt idx="31">
                  <c:v>5.5725190839694738</c:v>
                </c:pt>
                <c:pt idx="32">
                  <c:v>4.946727549467278</c:v>
                </c:pt>
                <c:pt idx="33">
                  <c:v>5.0037907505686041</c:v>
                </c:pt>
                <c:pt idx="34">
                  <c:v>5.0113895216401083</c:v>
                </c:pt>
                <c:pt idx="35">
                  <c:v>4.3609022556390986</c:v>
                </c:pt>
              </c:numCache>
            </c:numRef>
          </c:val>
          <c:smooth val="0"/>
          <c:extLst>
            <c:ext xmlns:c16="http://schemas.microsoft.com/office/drawing/2014/chart" uri="{C3380CC4-5D6E-409C-BE32-E72D297353CC}">
              <c16:uniqueId val="{00000000-E850-417B-95DA-4ED900504230}"/>
            </c:ext>
          </c:extLst>
        </c:ser>
        <c:ser>
          <c:idx val="1"/>
          <c:order val="1"/>
          <c:tx>
            <c:strRef>
              <c:f>'Chart Data'!$D$3</c:f>
              <c:strCache>
                <c:ptCount val="1"/>
              </c:strCache>
            </c:strRef>
          </c:tx>
          <c:spPr>
            <a:ln>
              <a:noFill/>
            </a:ln>
          </c:spPr>
          <c:marker>
            <c:symbol val="diamond"/>
            <c:size val="12"/>
            <c:spPr>
              <a:solidFill>
                <a:srgbClr val="002060"/>
              </a:solidFill>
              <a:ln w="3175">
                <a:solidFill>
                  <a:srgbClr val="495057"/>
                </a:solidFill>
              </a:ln>
            </c:spPr>
          </c:marker>
          <c:cat>
            <c:numRef>
              <c:f>'Chart Data'!$A$4:$A$39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Data'!$D$4:$D$39</c:f>
              <c:numCache>
                <c:formatCode>General</c:formatCode>
                <c:ptCount val="36"/>
                <c:pt idx="30" formatCode="0.0">
                  <c:v>5.5629999999999997</c:v>
                </c:pt>
                <c:pt idx="31" formatCode="0.0">
                  <c:v>5.84</c:v>
                </c:pt>
                <c:pt idx="32" formatCode="0.0">
                  <c:v>5.52</c:v>
                </c:pt>
                <c:pt idx="33" formatCode="0.0">
                  <c:v>5.5019999999999998</c:v>
                </c:pt>
                <c:pt idx="34" formatCode="0.0">
                  <c:v>5.3949999999999996</c:v>
                </c:pt>
                <c:pt idx="35" formatCode="0.0">
                  <c:v>5.2859999999999996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3"/>
        <c:noMultiLvlLbl val="0"/>
      </c:catAx>
      <c:valAx>
        <c:axId val="263608576"/>
        <c:scaling>
          <c:orientation val="minMax"/>
          <c:max val="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040606788558209"/>
          <c:y val="0.5543449643052043"/>
          <c:w val="0.23392297996648725"/>
          <c:h val="0.123993510712151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00746573344998"/>
          <c:y val="0.14725693941722631"/>
          <c:w val="0.76870341207349091"/>
          <c:h val="0.71318700601518292"/>
        </c:manualLayout>
      </c:layout>
      <c:lineChart>
        <c:grouping val="standard"/>
        <c:varyColors val="0"/>
        <c:ser>
          <c:idx val="0"/>
          <c:order val="0"/>
          <c:tx>
            <c:strRef>
              <c:f>'Chart Data'!$H$3</c:f>
              <c:strCache>
                <c:ptCount val="1"/>
                <c:pt idx="0">
                  <c:v>Outturn</c:v>
                </c:pt>
              </c:strCache>
            </c:strRef>
          </c:tx>
          <c:spPr>
            <a:ln w="38100">
              <a:solidFill>
                <a:srgbClr val="BD1B21"/>
              </a:solidFill>
            </a:ln>
          </c:spPr>
          <c:marker>
            <c:symbol val="none"/>
          </c:marker>
          <c:cat>
            <c:numRef>
              <c:f>'Chart Data'!$G$4:$G$39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Data'!$H$4:$H$39</c:f>
              <c:numCache>
                <c:formatCode>0.0</c:formatCode>
                <c:ptCount val="36"/>
                <c:pt idx="0">
                  <c:v>4.5</c:v>
                </c:pt>
                <c:pt idx="1">
                  <c:v>4.9000000000000004</c:v>
                </c:pt>
                <c:pt idx="2">
                  <c:v>5.3</c:v>
                </c:pt>
                <c:pt idx="3">
                  <c:v>5.2</c:v>
                </c:pt>
                <c:pt idx="4">
                  <c:v>5.4</c:v>
                </c:pt>
                <c:pt idx="5">
                  <c:v>5.7</c:v>
                </c:pt>
                <c:pt idx="6">
                  <c:v>6.1</c:v>
                </c:pt>
                <c:pt idx="7">
                  <c:v>6.4</c:v>
                </c:pt>
                <c:pt idx="8">
                  <c:v>6.7</c:v>
                </c:pt>
                <c:pt idx="9">
                  <c:v>7</c:v>
                </c:pt>
                <c:pt idx="10">
                  <c:v>7.3</c:v>
                </c:pt>
                <c:pt idx="11">
                  <c:v>7.3</c:v>
                </c:pt>
                <c:pt idx="12">
                  <c:v>7.1</c:v>
                </c:pt>
                <c:pt idx="13">
                  <c:v>7.1</c:v>
                </c:pt>
                <c:pt idx="14">
                  <c:v>7.2</c:v>
                </c:pt>
                <c:pt idx="15">
                  <c:v>7.7</c:v>
                </c:pt>
                <c:pt idx="16">
                  <c:v>7.9</c:v>
                </c:pt>
                <c:pt idx="17">
                  <c:v>8.1999999999999993</c:v>
                </c:pt>
                <c:pt idx="18">
                  <c:v>8.1</c:v>
                </c:pt>
                <c:pt idx="19">
                  <c:v>8.1</c:v>
                </c:pt>
                <c:pt idx="20">
                  <c:v>7.8</c:v>
                </c:pt>
                <c:pt idx="21">
                  <c:v>7.2</c:v>
                </c:pt>
                <c:pt idx="22">
                  <c:v>6.6</c:v>
                </c:pt>
                <c:pt idx="23">
                  <c:v>6.2</c:v>
                </c:pt>
                <c:pt idx="24">
                  <c:v>6.1</c:v>
                </c:pt>
                <c:pt idx="25">
                  <c:v>5.9</c:v>
                </c:pt>
                <c:pt idx="26">
                  <c:v>5.8</c:v>
                </c:pt>
                <c:pt idx="27">
                  <c:v>5.7</c:v>
                </c:pt>
                <c:pt idx="28">
                  <c:v>5.6</c:v>
                </c:pt>
                <c:pt idx="29">
                  <c:v>5.4</c:v>
                </c:pt>
                <c:pt idx="30">
                  <c:v>5.2</c:v>
                </c:pt>
                <c:pt idx="31">
                  <c:v>5.0999999999999996</c:v>
                </c:pt>
                <c:pt idx="32">
                  <c:v>5.0999999999999996</c:v>
                </c:pt>
              </c:numCache>
            </c:numRef>
          </c:val>
          <c:smooth val="0"/>
          <c:extLst>
            <c:ext xmlns:c16="http://schemas.microsoft.com/office/drawing/2014/chart" uri="{C3380CC4-5D6E-409C-BE32-E72D297353CC}">
              <c16:uniqueId val="{00000000-E595-4F6C-A27C-31C26FB49E55}"/>
            </c:ext>
          </c:extLst>
        </c:ser>
        <c:ser>
          <c:idx val="1"/>
          <c:order val="1"/>
          <c:tx>
            <c:strRef>
              <c:f>'Chart Data'!$I$3</c:f>
              <c:strCache>
                <c:ptCount val="1"/>
                <c:pt idx="0">
                  <c:v>BoE forecast</c:v>
                </c:pt>
              </c:strCache>
            </c:strRef>
          </c:tx>
          <c:spPr>
            <a:ln>
              <a:noFill/>
            </a:ln>
          </c:spPr>
          <c:marker>
            <c:symbol val="diamond"/>
            <c:size val="12"/>
            <c:spPr>
              <a:solidFill>
                <a:srgbClr val="002060"/>
              </a:solidFill>
              <a:ln w="3175">
                <a:solidFill>
                  <a:srgbClr val="495057"/>
                </a:solidFill>
              </a:ln>
            </c:spPr>
          </c:marker>
          <c:cat>
            <c:numRef>
              <c:f>'Chart Data'!$G$4:$G$39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Data'!$I$4:$I$39</c:f>
              <c:numCache>
                <c:formatCode>General</c:formatCode>
                <c:ptCount val="36"/>
                <c:pt idx="32" formatCode="0.0">
                  <c:v>4.7530000000000001</c:v>
                </c:pt>
                <c:pt idx="35" formatCode="0.0">
                  <c:v>5.0650000000000004</c:v>
                </c:pt>
              </c:numCache>
            </c:numRef>
          </c:val>
          <c:smooth val="0"/>
          <c:extLst>
            <c:ext xmlns:c16="http://schemas.microsoft.com/office/drawing/2014/chart" uri="{C3380CC4-5D6E-409C-BE32-E72D297353CC}">
              <c16:uniqueId val="{00000001-E595-4F6C-A27C-31C26FB49E55}"/>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3"/>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1"/>
          <c:order val="1"/>
          <c:tx>
            <c:strRef>
              <c:f>'Chart Data'!$M$3</c:f>
              <c:strCache>
                <c:ptCount val="1"/>
                <c:pt idx="0">
                  <c:v>BoE market expectations (Aug)</c:v>
                </c:pt>
              </c:strCache>
            </c:strRef>
          </c:tx>
          <c:spPr>
            <a:ln w="38100">
              <a:solidFill>
                <a:srgbClr val="BD1B21"/>
              </a:solidFill>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Data'!$M$4:$M$23</c:f>
              <c:numCache>
                <c:formatCode>0.0</c:formatCode>
                <c:ptCount val="20"/>
                <c:pt idx="6">
                  <c:v>#N/A</c:v>
                </c:pt>
                <c:pt idx="7">
                  <c:v>#N/A</c:v>
                </c:pt>
                <c:pt idx="8">
                  <c:v>2.8</c:v>
                </c:pt>
                <c:pt idx="9">
                  <c:v>3.5</c:v>
                </c:pt>
                <c:pt idx="10">
                  <c:v>3.7</c:v>
                </c:pt>
                <c:pt idx="11">
                  <c:v>3.5</c:v>
                </c:pt>
                <c:pt idx="12">
                  <c:v>3</c:v>
                </c:pt>
                <c:pt idx="13">
                  <c:v>2.6</c:v>
                </c:pt>
                <c:pt idx="14">
                  <c:v>2.6</c:v>
                </c:pt>
                <c:pt idx="15">
                  <c:v>2.4</c:v>
                </c:pt>
                <c:pt idx="16">
                  <c:v>2.2999999999999998</c:v>
                </c:pt>
                <c:pt idx="17">
                  <c:v>2.2000000000000002</c:v>
                </c:pt>
                <c:pt idx="18">
                  <c:v>2.1</c:v>
                </c:pt>
              </c:numCache>
            </c:numRef>
          </c:val>
          <c:smooth val="0"/>
          <c:extLst>
            <c:ext xmlns:c16="http://schemas.microsoft.com/office/drawing/2014/chart" uri="{C3380CC4-5D6E-409C-BE32-E72D297353CC}">
              <c16:uniqueId val="{00000001-E850-417B-95DA-4ED900504230}"/>
            </c:ext>
          </c:extLst>
        </c:ser>
        <c:ser>
          <c:idx val="2"/>
          <c:order val="2"/>
          <c:tx>
            <c:strRef>
              <c:f>'Chart Data'!$N$3</c:f>
              <c:strCache>
                <c:ptCount val="1"/>
                <c:pt idx="0">
                  <c:v>OE (Oct)</c:v>
                </c:pt>
              </c:strCache>
            </c:strRef>
          </c:tx>
          <c:spPr>
            <a:ln w="38100">
              <a:solidFill>
                <a:srgbClr val="002060"/>
              </a:solidFill>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Data'!$N$4:$N$23</c:f>
              <c:numCache>
                <c:formatCode>0.0</c:formatCode>
                <c:ptCount val="20"/>
                <c:pt idx="4">
                  <c:v>3.5491136610421803</c:v>
                </c:pt>
                <c:pt idx="5">
                  <c:v>2.110833644243737</c:v>
                </c:pt>
                <c:pt idx="6">
                  <c:v>2.0547945205479312</c:v>
                </c:pt>
                <c:pt idx="7">
                  <c:v>2.4753214257839273</c:v>
                </c:pt>
                <c:pt idx="8">
                  <c:v>2.6789055748726032</c:v>
                </c:pt>
                <c:pt idx="9">
                  <c:v>2.8477964751672413</c:v>
                </c:pt>
                <c:pt idx="10">
                  <c:v>3.2950782997762884</c:v>
                </c:pt>
                <c:pt idx="11">
                  <c:v>3.1315511785928285</c:v>
                </c:pt>
                <c:pt idx="12">
                  <c:v>2.9609748913923761</c:v>
                </c:pt>
                <c:pt idx="13">
                  <c:v>2.5644304244409222</c:v>
                </c:pt>
                <c:pt idx="14">
                  <c:v>2.3642295228008869</c:v>
                </c:pt>
                <c:pt idx="15">
                  <c:v>2.2010035262518768</c:v>
                </c:pt>
                <c:pt idx="16">
                  <c:v>2.1744058733631277</c:v>
                </c:pt>
                <c:pt idx="17">
                  <c:v>2.1280770451300057</c:v>
                </c:pt>
                <c:pt idx="18">
                  <c:v>2.1274585030636173</c:v>
                </c:pt>
                <c:pt idx="19">
                  <c:v>2.1133326645053518</c:v>
                </c:pt>
              </c:numCache>
            </c:numRef>
          </c:val>
          <c:smooth val="0"/>
          <c:extLst>
            <c:ext xmlns:c16="http://schemas.microsoft.com/office/drawing/2014/chart" uri="{C3380CC4-5D6E-409C-BE32-E72D297353CC}">
              <c16:uniqueId val="{00000002-E850-417B-95DA-4ED900504230}"/>
            </c:ext>
          </c:extLst>
        </c:ser>
        <c:ser>
          <c:idx val="3"/>
          <c:order val="3"/>
          <c:tx>
            <c:strRef>
              <c:f>'Chart Data'!$O$3</c:f>
              <c:strCache>
                <c:ptCount val="1"/>
                <c:pt idx="0">
                  <c:v>HMT consensus (Oct)</c:v>
                </c:pt>
              </c:strCache>
            </c:strRef>
          </c:tx>
          <c:spPr>
            <a:ln w="38100">
              <a:noFill/>
            </a:ln>
          </c:spPr>
          <c:marker>
            <c:symbol val="diamond"/>
            <c:size val="12"/>
            <c:spPr>
              <a:solidFill>
                <a:srgbClr val="D1A21E"/>
              </a:solidFill>
              <a:ln w="6350">
                <a:solidFill>
                  <a:srgbClr val="495057"/>
                </a:solidFill>
              </a:ln>
            </c:spPr>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Data'!$O$4:$O$23</c:f>
              <c:numCache>
                <c:formatCode>0.0</c:formatCode>
                <c:ptCount val="20"/>
                <c:pt idx="7">
                  <c:v>2.6</c:v>
                </c:pt>
                <c:pt idx="11">
                  <c:v>2.2000000000000002</c:v>
                </c:pt>
              </c:numCache>
            </c:numRef>
          </c:val>
          <c:smooth val="0"/>
          <c:extLst>
            <c:ext xmlns:c16="http://schemas.microsoft.com/office/drawing/2014/chart" uri="{C3380CC4-5D6E-409C-BE32-E72D297353CC}">
              <c16:uniqueId val="{00000003-E850-417B-95DA-4ED900504230}"/>
            </c:ext>
          </c:extLst>
        </c:ser>
        <c:ser>
          <c:idx val="4"/>
          <c:order val="4"/>
          <c:tx>
            <c:strRef>
              <c:f>'Chart Data'!$P$3</c:f>
              <c:strCache>
                <c:ptCount val="1"/>
                <c:pt idx="0">
                  <c:v>2% LINE</c:v>
                </c:pt>
              </c:strCache>
            </c:strRef>
          </c:tx>
          <c:spPr>
            <a:ln w="25400">
              <a:solidFill>
                <a:srgbClr val="495057"/>
              </a:solidFill>
              <a:prstDash val="dash"/>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Data'!$P$4:$P$23</c:f>
              <c:numCache>
                <c:formatCode>General</c:formatCode>
                <c:ptCount val="20"/>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0"/>
                <c:order val="0"/>
                <c:tx>
                  <c:strRef>
                    <c:extLst>
                      <c:ext uri="{02D57815-91ED-43cb-92C2-25804820EDAC}">
                        <c15:formulaRef>
                          <c15:sqref>'Chart Data'!$L$3</c15:sqref>
                        </c15:formulaRef>
                      </c:ext>
                    </c:extLst>
                    <c:strCache>
                      <c:ptCount val="1"/>
                      <c:pt idx="0">
                        <c:v>CPI inflation</c:v>
                      </c:pt>
                    </c:strCache>
                  </c:strRef>
                </c:tx>
                <c:spPr>
                  <a:ln w="38100">
                    <a:solidFill>
                      <a:srgbClr val="BD1B21"/>
                    </a:solidFill>
                  </a:ln>
                </c:spPr>
                <c:marker>
                  <c:symbol val="none"/>
                </c:marker>
                <c:cat>
                  <c:numRef>
                    <c:extLst>
                      <c:ext uri="{02D57815-91ED-43cb-92C2-25804820EDAC}">
                        <c15:formulaRef>
                          <c15:sqref>'Chart Data'!$K$4:$K$23</c15:sqref>
                        </c15:formulaRef>
                      </c:ext>
                    </c:extLst>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extLst>
                      <c:ext uri="{02D57815-91ED-43cb-92C2-25804820EDAC}">
                        <c15:formulaRef>
                          <c15:sqref>'Chart Data'!$L$4:$L$23</c15:sqref>
                        </c15:formulaRef>
                      </c:ext>
                    </c:extLst>
                    <c:numCache>
                      <c:formatCode>0.0</c:formatCode>
                      <c:ptCount val="20"/>
                      <c:pt idx="0">
                        <c:v>10.178263369752759</c:v>
                      </c:pt>
                      <c:pt idx="1">
                        <c:v>8.4390512961941777</c:v>
                      </c:pt>
                      <c:pt idx="2">
                        <c:v>6.7135896047644916</c:v>
                      </c:pt>
                      <c:pt idx="3">
                        <c:v>4.1568008418837232</c:v>
                      </c:pt>
                      <c:pt idx="4">
                        <c:v>3.5490605427974886</c:v>
                      </c:pt>
                      <c:pt idx="5">
                        <c:v>2.1108850457782102</c:v>
                      </c:pt>
                      <c:pt idx="6">
                        <c:v>2.0547945205479312</c:v>
                      </c:pt>
                    </c:numCache>
                  </c:numRef>
                </c:val>
                <c:smooth val="0"/>
                <c:extLst>
                  <c:ext xmlns:c16="http://schemas.microsoft.com/office/drawing/2014/chart" uri="{C3380CC4-5D6E-409C-BE32-E72D297353CC}">
                    <c16:uniqueId val="{00000000-E850-417B-95DA-4ED900504230}"/>
                  </c:ext>
                </c:extLst>
              </c15:ser>
            </c15:filteredLineSeries>
          </c:ext>
        </c:extLst>
      </c:lineChart>
      <c:dateAx>
        <c:axId val="263607040"/>
        <c:scaling>
          <c:orientation val="minMax"/>
          <c:min val="45292"/>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3"/>
        <c:delete val="1"/>
      </c:legendEntry>
      <c:layout>
        <c:manualLayout>
          <c:xMode val="edge"/>
          <c:yMode val="edge"/>
          <c:x val="0.20623750391486573"/>
          <c:y val="0.11492390379874558"/>
          <c:w val="0.5594018798009085"/>
          <c:h val="0.1888352552401943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Data'!$S$3</c:f>
              <c:strCache>
                <c:ptCount val="1"/>
                <c:pt idx="0">
                  <c:v>Prices - past year</c:v>
                </c:pt>
              </c:strCache>
            </c:strRef>
          </c:tx>
          <c:spPr>
            <a:ln w="38100">
              <a:solidFill>
                <a:srgbClr val="BD1B21"/>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Data'!$S$4:$S$72</c:f>
              <c:numCache>
                <c:formatCode>0.0</c:formatCode>
                <c:ptCount val="69"/>
                <c:pt idx="0">
                  <c:v>2.79</c:v>
                </c:pt>
                <c:pt idx="1">
                  <c:v>2.23</c:v>
                </c:pt>
                <c:pt idx="2">
                  <c:v>2.4</c:v>
                </c:pt>
                <c:pt idx="3">
                  <c:v>2.87</c:v>
                </c:pt>
                <c:pt idx="4">
                  <c:v>1.78</c:v>
                </c:pt>
                <c:pt idx="5">
                  <c:v>2.7</c:v>
                </c:pt>
                <c:pt idx="6">
                  <c:v>2.2599999999999998</c:v>
                </c:pt>
                <c:pt idx="7">
                  <c:v>1.91</c:v>
                </c:pt>
                <c:pt idx="8">
                  <c:v>2.2599999999999998</c:v>
                </c:pt>
                <c:pt idx="9">
                  <c:v>1.99</c:v>
                </c:pt>
                <c:pt idx="10">
                  <c:v>1.86</c:v>
                </c:pt>
                <c:pt idx="11">
                  <c:v>1.99</c:v>
                </c:pt>
                <c:pt idx="12">
                  <c:v>2.06</c:v>
                </c:pt>
                <c:pt idx="13">
                  <c:v>1.74</c:v>
                </c:pt>
                <c:pt idx="14">
                  <c:v>1.69</c:v>
                </c:pt>
                <c:pt idx="15">
                  <c:v>1.87</c:v>
                </c:pt>
                <c:pt idx="16">
                  <c:v>1.72</c:v>
                </c:pt>
                <c:pt idx="17">
                  <c:v>1.18</c:v>
                </c:pt>
                <c:pt idx="18">
                  <c:v>1.34</c:v>
                </c:pt>
                <c:pt idx="19">
                  <c:v>1.04</c:v>
                </c:pt>
                <c:pt idx="20">
                  <c:v>1.57</c:v>
                </c:pt>
                <c:pt idx="21">
                  <c:v>2.21</c:v>
                </c:pt>
                <c:pt idx="22">
                  <c:v>1.69</c:v>
                </c:pt>
                <c:pt idx="23">
                  <c:v>0.88</c:v>
                </c:pt>
                <c:pt idx="24">
                  <c:v>1.83</c:v>
                </c:pt>
                <c:pt idx="25">
                  <c:v>2.0499999999999998</c:v>
                </c:pt>
                <c:pt idx="26">
                  <c:v>1.65</c:v>
                </c:pt>
                <c:pt idx="27">
                  <c:v>2.79</c:v>
                </c:pt>
                <c:pt idx="28">
                  <c:v>2.83</c:v>
                </c:pt>
                <c:pt idx="29">
                  <c:v>3.13</c:v>
                </c:pt>
                <c:pt idx="30">
                  <c:v>3.77</c:v>
                </c:pt>
                <c:pt idx="31">
                  <c:v>3.45</c:v>
                </c:pt>
                <c:pt idx="32">
                  <c:v>4.53</c:v>
                </c:pt>
                <c:pt idx="33">
                  <c:v>5.41</c:v>
                </c:pt>
                <c:pt idx="34">
                  <c:v>4.8099999999999996</c:v>
                </c:pt>
                <c:pt idx="35">
                  <c:v>5.48</c:v>
                </c:pt>
                <c:pt idx="36">
                  <c:v>5.41</c:v>
                </c:pt>
                <c:pt idx="37">
                  <c:v>5.24</c:v>
                </c:pt>
                <c:pt idx="38">
                  <c:v>6.82</c:v>
                </c:pt>
                <c:pt idx="39">
                  <c:v>6.5</c:v>
                </c:pt>
                <c:pt idx="40">
                  <c:v>7.27</c:v>
                </c:pt>
                <c:pt idx="41">
                  <c:v>7.46</c:v>
                </c:pt>
                <c:pt idx="42">
                  <c:v>7.98</c:v>
                </c:pt>
                <c:pt idx="43">
                  <c:v>7.65</c:v>
                </c:pt>
                <c:pt idx="44">
                  <c:v>7.41</c:v>
                </c:pt>
                <c:pt idx="45">
                  <c:v>7.76</c:v>
                </c:pt>
                <c:pt idx="46">
                  <c:v>7.17</c:v>
                </c:pt>
                <c:pt idx="47">
                  <c:v>8.6</c:v>
                </c:pt>
                <c:pt idx="48">
                  <c:v>7.9</c:v>
                </c:pt>
                <c:pt idx="49">
                  <c:v>7.76</c:v>
                </c:pt>
                <c:pt idx="50">
                  <c:v>7.82</c:v>
                </c:pt>
                <c:pt idx="51">
                  <c:v>7.44</c:v>
                </c:pt>
                <c:pt idx="52">
                  <c:v>7.77</c:v>
                </c:pt>
                <c:pt idx="53">
                  <c:v>6.9</c:v>
                </c:pt>
                <c:pt idx="54">
                  <c:v>7.84</c:v>
                </c:pt>
                <c:pt idx="55">
                  <c:v>7.45</c:v>
                </c:pt>
                <c:pt idx="56">
                  <c:v>6.91</c:v>
                </c:pt>
                <c:pt idx="57">
                  <c:v>6.82</c:v>
                </c:pt>
                <c:pt idx="58">
                  <c:v>5.95</c:v>
                </c:pt>
                <c:pt idx="59">
                  <c:v>4.91</c:v>
                </c:pt>
                <c:pt idx="60">
                  <c:v>5.82</c:v>
                </c:pt>
                <c:pt idx="61">
                  <c:v>5.4</c:v>
                </c:pt>
                <c:pt idx="62">
                  <c:v>4.83</c:v>
                </c:pt>
                <c:pt idx="63">
                  <c:v>5.28</c:v>
                </c:pt>
                <c:pt idx="64">
                  <c:v>4.57</c:v>
                </c:pt>
                <c:pt idx="65">
                  <c:v>3.83</c:v>
                </c:pt>
                <c:pt idx="66">
                  <c:v>4.3099999999999996</c:v>
                </c:pt>
                <c:pt idx="67">
                  <c:v>3.86</c:v>
                </c:pt>
                <c:pt idx="68">
                  <c:v>4.45</c:v>
                </c:pt>
              </c:numCache>
            </c:numRef>
          </c:val>
          <c:smooth val="0"/>
          <c:extLst>
            <c:ext xmlns:c16="http://schemas.microsoft.com/office/drawing/2014/chart" uri="{C3380CC4-5D6E-409C-BE32-E72D297353CC}">
              <c16:uniqueId val="{00000000-E850-417B-95DA-4ED900504230}"/>
            </c:ext>
          </c:extLst>
        </c:ser>
        <c:ser>
          <c:idx val="1"/>
          <c:order val="1"/>
          <c:tx>
            <c:strRef>
              <c:f>'Chart Data'!$T$3</c:f>
              <c:strCache>
                <c:ptCount val="1"/>
                <c:pt idx="0">
                  <c:v>Prices - next year</c:v>
                </c:pt>
              </c:strCache>
            </c:strRef>
          </c:tx>
          <c:spPr>
            <a:ln w="38100">
              <a:solidFill>
                <a:srgbClr val="003469"/>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Data'!$T$4:$T$72</c:f>
              <c:numCache>
                <c:formatCode>0.0</c:formatCode>
                <c:ptCount val="69"/>
                <c:pt idx="0">
                  <c:v>2.5310000000000001</c:v>
                </c:pt>
                <c:pt idx="1">
                  <c:v>2.56</c:v>
                </c:pt>
                <c:pt idx="2">
                  <c:v>2.0659999999999998</c:v>
                </c:pt>
                <c:pt idx="3">
                  <c:v>2.7050000000000001</c:v>
                </c:pt>
                <c:pt idx="4">
                  <c:v>2.3180000000000001</c:v>
                </c:pt>
                <c:pt idx="5">
                  <c:v>2.1579999999999999</c:v>
                </c:pt>
                <c:pt idx="6">
                  <c:v>2.0990000000000002</c:v>
                </c:pt>
                <c:pt idx="7">
                  <c:v>2.2810000000000001</c:v>
                </c:pt>
                <c:pt idx="8">
                  <c:v>2.3450000000000002</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2.16</c:v>
                </c:pt>
                <c:pt idx="20">
                  <c:v>1.853</c:v>
                </c:pt>
                <c:pt idx="21">
                  <c:v>2.3540000000000001</c:v>
                </c:pt>
                <c:pt idx="22">
                  <c:v>2.0920000000000001</c:v>
                </c:pt>
                <c:pt idx="23">
                  <c:v>2.7050000000000001</c:v>
                </c:pt>
                <c:pt idx="24">
                  <c:v>2.5169999999999999</c:v>
                </c:pt>
                <c:pt idx="25">
                  <c:v>2.7189999999999999</c:v>
                </c:pt>
                <c:pt idx="26">
                  <c:v>2.9729999999999999</c:v>
                </c:pt>
                <c:pt idx="27">
                  <c:v>3.1389999999999998</c:v>
                </c:pt>
                <c:pt idx="28">
                  <c:v>3.4420000000000002</c:v>
                </c:pt>
                <c:pt idx="29">
                  <c:v>3.258</c:v>
                </c:pt>
                <c:pt idx="30">
                  <c:v>2.931</c:v>
                </c:pt>
                <c:pt idx="31">
                  <c:v>3.23</c:v>
                </c:pt>
                <c:pt idx="32">
                  <c:v>4.0979999999999999</c:v>
                </c:pt>
                <c:pt idx="33">
                  <c:v>4.7240000000000002</c:v>
                </c:pt>
                <c:pt idx="34">
                  <c:v>4.4109999999999996</c:v>
                </c:pt>
                <c:pt idx="35">
                  <c:v>5.0940000000000003</c:v>
                </c:pt>
                <c:pt idx="36">
                  <c:v>4.5419999999999998</c:v>
                </c:pt>
                <c:pt idx="37">
                  <c:v>4.8630000000000004</c:v>
                </c:pt>
                <c:pt idx="38">
                  <c:v>5.8570000000000002</c:v>
                </c:pt>
                <c:pt idx="39">
                  <c:v>5.9989999999999997</c:v>
                </c:pt>
                <c:pt idx="40">
                  <c:v>5.8419999999999996</c:v>
                </c:pt>
                <c:pt idx="41">
                  <c:v>6.298</c:v>
                </c:pt>
                <c:pt idx="42">
                  <c:v>6.6779999999999999</c:v>
                </c:pt>
                <c:pt idx="43">
                  <c:v>6.4160000000000004</c:v>
                </c:pt>
                <c:pt idx="44">
                  <c:v>6.6289999999999996</c:v>
                </c:pt>
                <c:pt idx="45">
                  <c:v>6.2210000000000001</c:v>
                </c:pt>
                <c:pt idx="46">
                  <c:v>5.7080000000000002</c:v>
                </c:pt>
                <c:pt idx="47">
                  <c:v>5.7850000000000001</c:v>
                </c:pt>
                <c:pt idx="48">
                  <c:v>5.8</c:v>
                </c:pt>
                <c:pt idx="49">
                  <c:v>5.3639999999999999</c:v>
                </c:pt>
                <c:pt idx="50">
                  <c:v>5.3140000000000001</c:v>
                </c:pt>
                <c:pt idx="51">
                  <c:v>5.9569999999999999</c:v>
                </c:pt>
                <c:pt idx="52">
                  <c:v>5.0599999999999996</c:v>
                </c:pt>
                <c:pt idx="53">
                  <c:v>4.875</c:v>
                </c:pt>
                <c:pt idx="54">
                  <c:v>5.5910000000000002</c:v>
                </c:pt>
                <c:pt idx="55">
                  <c:v>4.4640000000000004</c:v>
                </c:pt>
                <c:pt idx="56">
                  <c:v>4.3949999999999996</c:v>
                </c:pt>
                <c:pt idx="57">
                  <c:v>4.702</c:v>
                </c:pt>
                <c:pt idx="58">
                  <c:v>4.2350000000000003</c:v>
                </c:pt>
                <c:pt idx="59">
                  <c:v>4.1559999999999997</c:v>
                </c:pt>
                <c:pt idx="60">
                  <c:v>4.5309999999999997</c:v>
                </c:pt>
                <c:pt idx="61">
                  <c:v>4.1050000000000004</c:v>
                </c:pt>
                <c:pt idx="62">
                  <c:v>3.6739999999999999</c:v>
                </c:pt>
                <c:pt idx="63">
                  <c:v>4.22</c:v>
                </c:pt>
                <c:pt idx="64">
                  <c:v>3.8109999999999999</c:v>
                </c:pt>
                <c:pt idx="65">
                  <c:v>3.5710000000000002</c:v>
                </c:pt>
                <c:pt idx="66">
                  <c:v>3.6869999999999998</c:v>
                </c:pt>
                <c:pt idx="67">
                  <c:v>3.3159999999999998</c:v>
                </c:pt>
                <c:pt idx="68">
                  <c:v>3.6240000000000001</c:v>
                </c:pt>
              </c:numCache>
            </c:numRef>
          </c:val>
          <c:smooth val="0"/>
          <c:extLst>
            <c:ext xmlns:c16="http://schemas.microsoft.com/office/drawing/2014/chart" uri="{C3380CC4-5D6E-409C-BE32-E72D297353CC}">
              <c16:uniqueId val="{00000001-E850-417B-95DA-4ED900504230}"/>
            </c:ext>
          </c:extLst>
        </c:ser>
        <c:ser>
          <c:idx val="2"/>
          <c:order val="2"/>
          <c:tx>
            <c:strRef>
              <c:f>'Chart Data'!$U$3</c:f>
              <c:strCache>
                <c:ptCount val="1"/>
                <c:pt idx="0">
                  <c:v>Wages - past year</c:v>
                </c:pt>
              </c:strCache>
            </c:strRef>
          </c:tx>
          <c:spPr>
            <a:ln w="38100">
              <a:solidFill>
                <a:srgbClr val="D1A21E"/>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Data'!$U$4:$U$72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6.5</c:v>
                </c:pt>
                <c:pt idx="61">
                  <c:v>6.5</c:v>
                </c:pt>
                <c:pt idx="62">
                  <c:v>6.1</c:v>
                </c:pt>
                <c:pt idx="63">
                  <c:v>6</c:v>
                </c:pt>
                <c:pt idx="64">
                  <c:v>6.1</c:v>
                </c:pt>
                <c:pt idx="65">
                  <c:v>5.9</c:v>
                </c:pt>
                <c:pt idx="66">
                  <c:v>5.7</c:v>
                </c:pt>
                <c:pt idx="67">
                  <c:v>5.7</c:v>
                </c:pt>
                <c:pt idx="68">
                  <c:v>5.7</c:v>
                </c:pt>
              </c:numCache>
            </c:numRef>
          </c:val>
          <c:smooth val="0"/>
          <c:extLst>
            <c:ext xmlns:c16="http://schemas.microsoft.com/office/drawing/2014/chart" uri="{C3380CC4-5D6E-409C-BE32-E72D297353CC}">
              <c16:uniqueId val="{00000002-E850-417B-95DA-4ED900504230}"/>
            </c:ext>
          </c:extLst>
        </c:ser>
        <c:ser>
          <c:idx val="3"/>
          <c:order val="3"/>
          <c:tx>
            <c:strRef>
              <c:f>'Chart Data'!$V$3</c:f>
              <c:strCache>
                <c:ptCount val="1"/>
                <c:pt idx="0">
                  <c:v>Wages - next year</c:v>
                </c:pt>
              </c:strCache>
            </c:strRef>
          </c:tx>
          <c:spPr>
            <a:ln w="38100">
              <a:solidFill>
                <a:srgbClr val="7B7C77"/>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Data'!$V$4:$V$72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5.0999999999999996</c:v>
                </c:pt>
                <c:pt idx="61">
                  <c:v>4.9000000000000004</c:v>
                </c:pt>
                <c:pt idx="62">
                  <c:v>4.7</c:v>
                </c:pt>
                <c:pt idx="63">
                  <c:v>4.5999999999999996</c:v>
                </c:pt>
                <c:pt idx="64">
                  <c:v>4.0999999999999996</c:v>
                </c:pt>
                <c:pt idx="65">
                  <c:v>4</c:v>
                </c:pt>
                <c:pt idx="66">
                  <c:v>4.0999999999999996</c:v>
                </c:pt>
                <c:pt idx="67">
                  <c:v>4.0999999999999996</c:v>
                </c:pt>
                <c:pt idx="68">
                  <c:v>4.0999999999999996</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Data'!$Y$3</c:f>
              <c:strCache>
                <c:ptCount val="1"/>
                <c:pt idx="0">
                  <c:v>Prices - past year</c:v>
                </c:pt>
              </c:strCache>
            </c:strRef>
          </c:tx>
          <c:spPr>
            <a:ln w="38100">
              <a:solidFill>
                <a:srgbClr val="BD1B21"/>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Data'!$Y$4:$Y$72</c:f>
              <c:numCache>
                <c:formatCode>0.0</c:formatCode>
                <c:ptCount val="69"/>
                <c:pt idx="0">
                  <c:v>2.5249999999999999</c:v>
                </c:pt>
                <c:pt idx="1">
                  <c:v>2.415</c:v>
                </c:pt>
                <c:pt idx="2">
                  <c:v>2.4740000000000002</c:v>
                </c:pt>
                <c:pt idx="3">
                  <c:v>2.5009999999999999</c:v>
                </c:pt>
                <c:pt idx="4">
                  <c:v>2.3479999999999999</c:v>
                </c:pt>
                <c:pt idx="5">
                  <c:v>2.4489999999999998</c:v>
                </c:pt>
                <c:pt idx="6">
                  <c:v>2.246</c:v>
                </c:pt>
                <c:pt idx="7">
                  <c:v>2.2909999999999999</c:v>
                </c:pt>
                <c:pt idx="8">
                  <c:v>2.1419999999999999</c:v>
                </c:pt>
                <c:pt idx="9">
                  <c:v>2.0529999999999999</c:v>
                </c:pt>
                <c:pt idx="10">
                  <c:v>2.0369999999999999</c:v>
                </c:pt>
                <c:pt idx="11">
                  <c:v>1.948</c:v>
                </c:pt>
                <c:pt idx="12">
                  <c:v>1.9710000000000001</c:v>
                </c:pt>
                <c:pt idx="13">
                  <c:v>1.931</c:v>
                </c:pt>
                <c:pt idx="14">
                  <c:v>1.83</c:v>
                </c:pt>
                <c:pt idx="15">
                  <c:v>1.7649999999999999</c:v>
                </c:pt>
                <c:pt idx="16">
                  <c:v>1.7589999999999999</c:v>
                </c:pt>
                <c:pt idx="17">
                  <c:v>1.59</c:v>
                </c:pt>
                <c:pt idx="18">
                  <c:v>1.4139999999999999</c:v>
                </c:pt>
                <c:pt idx="19">
                  <c:v>1.1870000000000001</c:v>
                </c:pt>
                <c:pt idx="20">
                  <c:v>1.3169999999999999</c:v>
                </c:pt>
                <c:pt idx="21">
                  <c:v>1.6060000000000001</c:v>
                </c:pt>
                <c:pt idx="22">
                  <c:v>1.823</c:v>
                </c:pt>
                <c:pt idx="23">
                  <c:v>1.591</c:v>
                </c:pt>
                <c:pt idx="24">
                  <c:v>1.4670000000000001</c:v>
                </c:pt>
                <c:pt idx="25">
                  <c:v>1.589</c:v>
                </c:pt>
                <c:pt idx="26">
                  <c:v>1.847</c:v>
                </c:pt>
                <c:pt idx="27">
                  <c:v>2.165</c:v>
                </c:pt>
                <c:pt idx="28">
                  <c:v>2.4239999999999999</c:v>
                </c:pt>
                <c:pt idx="29">
                  <c:v>2.915</c:v>
                </c:pt>
                <c:pt idx="30">
                  <c:v>3.24</c:v>
                </c:pt>
                <c:pt idx="31">
                  <c:v>3.4449999999999998</c:v>
                </c:pt>
                <c:pt idx="32">
                  <c:v>3.9129999999999998</c:v>
                </c:pt>
                <c:pt idx="33">
                  <c:v>4.4610000000000003</c:v>
                </c:pt>
                <c:pt idx="34">
                  <c:v>4.9160000000000004</c:v>
                </c:pt>
                <c:pt idx="35">
                  <c:v>5.2329999999999997</c:v>
                </c:pt>
                <c:pt idx="36">
                  <c:v>5.2350000000000003</c:v>
                </c:pt>
                <c:pt idx="37">
                  <c:v>5.3780000000000001</c:v>
                </c:pt>
                <c:pt idx="38">
                  <c:v>5.8250000000000002</c:v>
                </c:pt>
                <c:pt idx="39">
                  <c:v>6.1870000000000003</c:v>
                </c:pt>
                <c:pt idx="40">
                  <c:v>6.8630000000000004</c:v>
                </c:pt>
                <c:pt idx="41">
                  <c:v>7.077</c:v>
                </c:pt>
                <c:pt idx="42">
                  <c:v>7.5679999999999996</c:v>
                </c:pt>
                <c:pt idx="43">
                  <c:v>7.6950000000000003</c:v>
                </c:pt>
                <c:pt idx="44">
                  <c:v>7.6769999999999996</c:v>
                </c:pt>
                <c:pt idx="45">
                  <c:v>7.6040000000000001</c:v>
                </c:pt>
                <c:pt idx="46">
                  <c:v>7.4450000000000003</c:v>
                </c:pt>
                <c:pt idx="47">
                  <c:v>7.843</c:v>
                </c:pt>
                <c:pt idx="48">
                  <c:v>7.8920000000000003</c:v>
                </c:pt>
                <c:pt idx="49">
                  <c:v>8.0890000000000004</c:v>
                </c:pt>
                <c:pt idx="50">
                  <c:v>7.83</c:v>
                </c:pt>
                <c:pt idx="51">
                  <c:v>7.6740000000000004</c:v>
                </c:pt>
                <c:pt idx="52">
                  <c:v>7.6769999999999996</c:v>
                </c:pt>
                <c:pt idx="53">
                  <c:v>7.37</c:v>
                </c:pt>
                <c:pt idx="54">
                  <c:v>7.5030000000000001</c:v>
                </c:pt>
                <c:pt idx="55">
                  <c:v>7.3949999999999996</c:v>
                </c:pt>
                <c:pt idx="56">
                  <c:v>7.3970000000000002</c:v>
                </c:pt>
                <c:pt idx="57">
                  <c:v>7.0590000000000002</c:v>
                </c:pt>
                <c:pt idx="58">
                  <c:v>6.5620000000000003</c:v>
                </c:pt>
                <c:pt idx="59">
                  <c:v>5.8959999999999999</c:v>
                </c:pt>
                <c:pt idx="60">
                  <c:v>5.56</c:v>
                </c:pt>
                <c:pt idx="61">
                  <c:v>5.3769999999999998</c:v>
                </c:pt>
                <c:pt idx="62">
                  <c:v>5.35</c:v>
                </c:pt>
                <c:pt idx="63">
                  <c:v>5.173</c:v>
                </c:pt>
                <c:pt idx="64">
                  <c:v>4.8949999999999996</c:v>
                </c:pt>
                <c:pt idx="65">
                  <c:v>4.5609999999999999</c:v>
                </c:pt>
                <c:pt idx="66">
                  <c:v>4.2359999999999998</c:v>
                </c:pt>
                <c:pt idx="67">
                  <c:v>4</c:v>
                </c:pt>
                <c:pt idx="68">
                  <c:v>4.2069999999999999</c:v>
                </c:pt>
              </c:numCache>
            </c:numRef>
          </c:val>
          <c:smooth val="0"/>
          <c:extLst>
            <c:ext xmlns:c16="http://schemas.microsoft.com/office/drawing/2014/chart" uri="{C3380CC4-5D6E-409C-BE32-E72D297353CC}">
              <c16:uniqueId val="{00000000-3DF3-40A4-9680-92B919D32CFC}"/>
            </c:ext>
          </c:extLst>
        </c:ser>
        <c:ser>
          <c:idx val="1"/>
          <c:order val="1"/>
          <c:tx>
            <c:strRef>
              <c:f>'Chart Data'!$Z$3</c:f>
              <c:strCache>
                <c:ptCount val="1"/>
                <c:pt idx="0">
                  <c:v>Prices - next year</c:v>
                </c:pt>
              </c:strCache>
            </c:strRef>
          </c:tx>
          <c:spPr>
            <a:ln w="38100">
              <a:solidFill>
                <a:srgbClr val="002060"/>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Data'!$Z$4:$Z$72</c:f>
              <c:numCache>
                <c:formatCode>0.0</c:formatCode>
                <c:ptCount val="69"/>
                <c:pt idx="0">
                  <c:v>2.4710000000000001</c:v>
                </c:pt>
                <c:pt idx="1">
                  <c:v>2.4239999999999999</c:v>
                </c:pt>
                <c:pt idx="2">
                  <c:v>2.3860000000000001</c:v>
                </c:pt>
                <c:pt idx="3">
                  <c:v>2.444</c:v>
                </c:pt>
                <c:pt idx="4">
                  <c:v>2.363</c:v>
                </c:pt>
                <c:pt idx="5">
                  <c:v>2.3940000000000001</c:v>
                </c:pt>
                <c:pt idx="6">
                  <c:v>2.1920000000000002</c:v>
                </c:pt>
                <c:pt idx="7">
                  <c:v>2.1789999999999998</c:v>
                </c:pt>
                <c:pt idx="8">
                  <c:v>2.2410000000000001</c:v>
                </c:pt>
                <c:pt idx="9">
                  <c:v>2.2799999999999998</c:v>
                </c:pt>
                <c:pt idx="10">
                  <c:v>2.2370000000000001</c:v>
                </c:pt>
                <c:pt idx="11">
                  <c:v>2.246</c:v>
                </c:pt>
                <c:pt idx="12">
                  <c:v>2.214</c:v>
                </c:pt>
                <c:pt idx="13">
                  <c:v>2.1949999999999998</c:v>
                </c:pt>
                <c:pt idx="14">
                  <c:v>1.9370000000000001</c:v>
                </c:pt>
                <c:pt idx="15">
                  <c:v>1.635</c:v>
                </c:pt>
                <c:pt idx="16">
                  <c:v>1.4</c:v>
                </c:pt>
                <c:pt idx="17">
                  <c:v>1.3440000000000001</c:v>
                </c:pt>
                <c:pt idx="18">
                  <c:v>1.494</c:v>
                </c:pt>
                <c:pt idx="19">
                  <c:v>1.7509999999999999</c:v>
                </c:pt>
                <c:pt idx="20">
                  <c:v>1.891</c:v>
                </c:pt>
                <c:pt idx="21">
                  <c:v>2.1219999999999999</c:v>
                </c:pt>
                <c:pt idx="22">
                  <c:v>2.0990000000000002</c:v>
                </c:pt>
                <c:pt idx="23">
                  <c:v>2.383</c:v>
                </c:pt>
                <c:pt idx="24">
                  <c:v>2.4380000000000002</c:v>
                </c:pt>
                <c:pt idx="25">
                  <c:v>2.6469999999999998</c:v>
                </c:pt>
                <c:pt idx="26">
                  <c:v>2.7360000000000002</c:v>
                </c:pt>
                <c:pt idx="27">
                  <c:v>2.944</c:v>
                </c:pt>
                <c:pt idx="28">
                  <c:v>3.1850000000000001</c:v>
                </c:pt>
                <c:pt idx="29">
                  <c:v>3.28</c:v>
                </c:pt>
                <c:pt idx="30">
                  <c:v>3.21</c:v>
                </c:pt>
                <c:pt idx="31">
                  <c:v>3.14</c:v>
                </c:pt>
                <c:pt idx="32">
                  <c:v>3.42</c:v>
                </c:pt>
                <c:pt idx="33">
                  <c:v>4.0170000000000003</c:v>
                </c:pt>
                <c:pt idx="34">
                  <c:v>4.4109999999999996</c:v>
                </c:pt>
                <c:pt idx="35">
                  <c:v>4.7430000000000003</c:v>
                </c:pt>
                <c:pt idx="36">
                  <c:v>4.6820000000000004</c:v>
                </c:pt>
                <c:pt idx="37">
                  <c:v>4.8330000000000002</c:v>
                </c:pt>
                <c:pt idx="38">
                  <c:v>5.0869999999999997</c:v>
                </c:pt>
                <c:pt idx="39">
                  <c:v>5.5730000000000004</c:v>
                </c:pt>
                <c:pt idx="40">
                  <c:v>5.899</c:v>
                </c:pt>
                <c:pt idx="41">
                  <c:v>6.0460000000000003</c:v>
                </c:pt>
                <c:pt idx="42">
                  <c:v>6.2720000000000002</c:v>
                </c:pt>
                <c:pt idx="43">
                  <c:v>6.4640000000000004</c:v>
                </c:pt>
                <c:pt idx="44">
                  <c:v>6.5739999999999998</c:v>
                </c:pt>
                <c:pt idx="45">
                  <c:v>6.4219999999999997</c:v>
                </c:pt>
                <c:pt idx="46">
                  <c:v>6.1859999999999999</c:v>
                </c:pt>
                <c:pt idx="47">
                  <c:v>5.9039999999999999</c:v>
                </c:pt>
                <c:pt idx="48">
                  <c:v>5.7640000000000002</c:v>
                </c:pt>
                <c:pt idx="49">
                  <c:v>5.65</c:v>
                </c:pt>
                <c:pt idx="50">
                  <c:v>5.492</c:v>
                </c:pt>
                <c:pt idx="51">
                  <c:v>5.5449999999999999</c:v>
                </c:pt>
                <c:pt idx="52">
                  <c:v>5.444</c:v>
                </c:pt>
                <c:pt idx="53">
                  <c:v>5.2969999999999997</c:v>
                </c:pt>
                <c:pt idx="54">
                  <c:v>5.1749999999999998</c:v>
                </c:pt>
                <c:pt idx="55">
                  <c:v>4.9770000000000003</c:v>
                </c:pt>
                <c:pt idx="56">
                  <c:v>4.8170000000000002</c:v>
                </c:pt>
                <c:pt idx="57">
                  <c:v>4.5199999999999996</c:v>
                </c:pt>
                <c:pt idx="58">
                  <c:v>4.444</c:v>
                </c:pt>
                <c:pt idx="59">
                  <c:v>4.3639999999999999</c:v>
                </c:pt>
                <c:pt idx="60">
                  <c:v>4.3070000000000004</c:v>
                </c:pt>
                <c:pt idx="61">
                  <c:v>4.2640000000000002</c:v>
                </c:pt>
                <c:pt idx="62">
                  <c:v>4.1029999999999998</c:v>
                </c:pt>
                <c:pt idx="63">
                  <c:v>4</c:v>
                </c:pt>
                <c:pt idx="64">
                  <c:v>3.9020000000000001</c:v>
                </c:pt>
                <c:pt idx="65">
                  <c:v>3.867</c:v>
                </c:pt>
                <c:pt idx="66">
                  <c:v>3.69</c:v>
                </c:pt>
                <c:pt idx="67">
                  <c:v>3.5249999999999999</c:v>
                </c:pt>
                <c:pt idx="68">
                  <c:v>3.5430000000000001</c:v>
                </c:pt>
              </c:numCache>
            </c:numRef>
          </c:val>
          <c:smooth val="0"/>
          <c:extLst>
            <c:ext xmlns:c16="http://schemas.microsoft.com/office/drawing/2014/chart" uri="{C3380CC4-5D6E-409C-BE32-E72D297353CC}">
              <c16:uniqueId val="{00000001-3DF3-40A4-9680-92B919D32CFC}"/>
            </c:ext>
          </c:extLst>
        </c:ser>
        <c:ser>
          <c:idx val="2"/>
          <c:order val="2"/>
          <c:tx>
            <c:strRef>
              <c:f>'Chart Data'!$AA$3</c:f>
              <c:strCache>
                <c:ptCount val="1"/>
                <c:pt idx="0">
                  <c:v>Wages - past year</c:v>
                </c:pt>
              </c:strCache>
            </c:strRef>
          </c:tx>
          <c:spPr>
            <a:ln w="38100">
              <a:solidFill>
                <a:srgbClr val="D1A21E"/>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Data'!$AA$4:$AA$72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6.0979999999999999</c:v>
                </c:pt>
                <c:pt idx="45">
                  <c:v>6.306</c:v>
                </c:pt>
                <c:pt idx="46">
                  <c:v>6.2190000000000003</c:v>
                </c:pt>
                <c:pt idx="47">
                  <c:v>6.26</c:v>
                </c:pt>
                <c:pt idx="48">
                  <c:v>6.3390000000000004</c:v>
                </c:pt>
                <c:pt idx="49">
                  <c:v>6.51</c:v>
                </c:pt>
                <c:pt idx="50">
                  <c:v>6.4779999999999998</c:v>
                </c:pt>
                <c:pt idx="51">
                  <c:v>6.5640000000000001</c:v>
                </c:pt>
                <c:pt idx="52">
                  <c:v>6.609</c:v>
                </c:pt>
                <c:pt idx="53">
                  <c:v>6.8250000000000002</c:v>
                </c:pt>
                <c:pt idx="54">
                  <c:v>6.8490000000000002</c:v>
                </c:pt>
                <c:pt idx="55">
                  <c:v>6.8949999999999996</c:v>
                </c:pt>
                <c:pt idx="56">
                  <c:v>6.8689999999999998</c:v>
                </c:pt>
                <c:pt idx="57">
                  <c:v>6.9189999999999996</c:v>
                </c:pt>
                <c:pt idx="58">
                  <c:v>6.9530000000000003</c:v>
                </c:pt>
                <c:pt idx="59">
                  <c:v>6.944</c:v>
                </c:pt>
                <c:pt idx="60">
                  <c:v>6.8559999999999999</c:v>
                </c:pt>
                <c:pt idx="61">
                  <c:v>6.6929999999999996</c:v>
                </c:pt>
                <c:pt idx="62">
                  <c:v>6.3780000000000001</c:v>
                </c:pt>
                <c:pt idx="63">
                  <c:v>6.181</c:v>
                </c:pt>
                <c:pt idx="64">
                  <c:v>6.0350000000000001</c:v>
                </c:pt>
                <c:pt idx="65">
                  <c:v>5.9880000000000004</c:v>
                </c:pt>
                <c:pt idx="66">
                  <c:v>5.8869999999999996</c:v>
                </c:pt>
                <c:pt idx="67">
                  <c:v>5.774</c:v>
                </c:pt>
                <c:pt idx="68">
                  <c:v>5.69</c:v>
                </c:pt>
              </c:numCache>
            </c:numRef>
          </c:val>
          <c:smooth val="0"/>
          <c:extLst>
            <c:ext xmlns:c16="http://schemas.microsoft.com/office/drawing/2014/chart" uri="{C3380CC4-5D6E-409C-BE32-E72D297353CC}">
              <c16:uniqueId val="{00000002-3DF3-40A4-9680-92B919D32CFC}"/>
            </c:ext>
          </c:extLst>
        </c:ser>
        <c:ser>
          <c:idx val="3"/>
          <c:order val="3"/>
          <c:tx>
            <c:strRef>
              <c:f>'Chart Data'!$AB$3</c:f>
              <c:strCache>
                <c:ptCount val="1"/>
                <c:pt idx="0">
                  <c:v>Wages - next year</c:v>
                </c:pt>
              </c:strCache>
            </c:strRef>
          </c:tx>
          <c:spPr>
            <a:ln w="38100">
              <a:solidFill>
                <a:srgbClr val="7B7C77"/>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Data'!$AB$4:$AB$72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5.9820000000000002</c:v>
                </c:pt>
                <c:pt idx="48">
                  <c:v>5.94</c:v>
                </c:pt>
                <c:pt idx="49">
                  <c:v>5.9279999999999999</c:v>
                </c:pt>
                <c:pt idx="50">
                  <c:v>5.6820000000000004</c:v>
                </c:pt>
                <c:pt idx="51">
                  <c:v>5.5650000000000004</c:v>
                </c:pt>
                <c:pt idx="52">
                  <c:v>5.3840000000000003</c:v>
                </c:pt>
                <c:pt idx="53">
                  <c:v>5.3120000000000003</c:v>
                </c:pt>
                <c:pt idx="54">
                  <c:v>5.1840000000000002</c:v>
                </c:pt>
                <c:pt idx="55">
                  <c:v>5.1120000000000001</c:v>
                </c:pt>
                <c:pt idx="56">
                  <c:v>5.0709999999999997</c:v>
                </c:pt>
                <c:pt idx="57">
                  <c:v>5.0999999999999996</c:v>
                </c:pt>
                <c:pt idx="58">
                  <c:v>5.1390000000000002</c:v>
                </c:pt>
                <c:pt idx="59">
                  <c:v>5.2089999999999996</c:v>
                </c:pt>
                <c:pt idx="60">
                  <c:v>5.2249999999999996</c:v>
                </c:pt>
                <c:pt idx="61">
                  <c:v>5.1669999999999998</c:v>
                </c:pt>
                <c:pt idx="62">
                  <c:v>4.9249999999999998</c:v>
                </c:pt>
                <c:pt idx="63">
                  <c:v>4.75</c:v>
                </c:pt>
                <c:pt idx="64">
                  <c:v>4.4770000000000003</c:v>
                </c:pt>
                <c:pt idx="65">
                  <c:v>4.2329999999999997</c:v>
                </c:pt>
                <c:pt idx="66">
                  <c:v>4.056</c:v>
                </c:pt>
                <c:pt idx="67">
                  <c:v>4.0549999999999997</c:v>
                </c:pt>
                <c:pt idx="68">
                  <c:v>4.0910000000000002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3291123324005595E-2"/>
          <c:y val="0.14815433950393567"/>
          <c:w val="0.37549866133970417"/>
          <c:h val="0.2130772430080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7.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8.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17ABB07-3E80-4413-AF65-432D8663C75B}">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98CC403-BA7B-4217-96A9-DB77205AEE0D}">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3AD34E-3B20-4F06-80D6-C3BFED2F2650}">
  <sheetPr codeName="Chart12"/>
  <sheetViews>
    <sheetView tabSelected="1"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7A8AEB-9026-4071-8CA8-FF486C7FB4B1}">
  <sheetPr codeName="Chart3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DCE523AD-98DD-9B67-ADD7-DA9D77DE01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Key quotes</a:t>
          </a:r>
          <a:r>
            <a:rPr lang="en-GB" sz="2400" b="0" baseline="0">
              <a:solidFill>
                <a:srgbClr val="495057"/>
              </a:solidFill>
              <a:latin typeface="Segoe UI" panose="020B0502040204020203" pitchFamily="34" charset="0"/>
              <a:cs typeface="Segoe UI" panose="020B0502040204020203" pitchFamily="34" charset="0"/>
            </a:rPr>
            <a:t> from </a:t>
          </a:r>
          <a:r>
            <a:rPr lang="en-GB" sz="2400" b="0">
              <a:solidFill>
                <a:srgbClr val="495057"/>
              </a:solidFill>
              <a:latin typeface="Segoe UI" panose="020B0502040204020203" pitchFamily="34" charset="0"/>
              <a:cs typeface="Segoe UI" panose="020B0502040204020203" pitchFamily="34" charset="0"/>
            </a:rPr>
            <a:t>MPC minutes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cdr:x>
      <cdr:y>0.1405</cdr:y>
    </cdr:from>
    <cdr:to>
      <cdr:x>1</cdr:x>
      <cdr:y>0.57143</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0" y="946139"/>
          <a:ext cx="8429625" cy="290196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l"/>
          <a:r>
            <a:rPr lang="en-GB" sz="1800" b="1">
              <a:solidFill>
                <a:srgbClr val="495057"/>
              </a:solidFill>
              <a:latin typeface="Segoe UI" panose="020B0502040204020203" pitchFamily="34" charset="0"/>
              <a:cs typeface="Segoe UI" panose="020B0502040204020203" pitchFamily="34" charset="0"/>
            </a:rPr>
            <a:t>March minutes: </a:t>
          </a:r>
        </a:p>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"Based on the Committee’s evolving view of the medium-term outlook for inflation, a gradual and careful approach to the further withdrawal of monetary policy restraint was appropriate."</a:t>
          </a:r>
        </a:p>
        <a:p xmlns:a="http://schemas.openxmlformats.org/drawingml/2006/main">
          <a:pPr indent="0" algn="l"/>
          <a:endParaRPr lang="en-GB" sz="1800" b="0">
            <a:solidFill>
              <a:srgbClr val="495057"/>
            </a:solidFill>
            <a:latin typeface="Segoe UI" panose="020B0502040204020203" pitchFamily="34" charset="0"/>
            <a:ea typeface="+mn-ea"/>
            <a:cs typeface="Segoe UI" panose="020B0502040204020203" pitchFamily="34" charset="0"/>
          </a:endParaRPr>
        </a:p>
        <a:p xmlns:a="http://schemas.openxmlformats.org/drawingml/2006/main">
          <a:pPr indent="0" algn="l"/>
          <a:endParaRPr lang="en-GB" sz="1800" b="0">
            <a:solidFill>
              <a:srgbClr val="495057"/>
            </a:solidFill>
            <a:latin typeface="Segoe UI" panose="020B0502040204020203" pitchFamily="34" charset="0"/>
            <a:ea typeface="+mn-ea"/>
            <a:cs typeface="Segoe UI" panose="020B0502040204020203" pitchFamily="34" charset="0"/>
          </a:endParaRPr>
        </a:p>
        <a:p xmlns:a="http://schemas.openxmlformats.org/drawingml/2006/main">
          <a:pPr indent="0" algn="l"/>
          <a:r>
            <a:rPr lang="en-GB" sz="1800" b="1">
              <a:solidFill>
                <a:srgbClr val="495057"/>
              </a:solidFill>
              <a:latin typeface="Segoe UI" panose="020B0502040204020203" pitchFamily="34" charset="0"/>
              <a:cs typeface="Segoe UI" panose="020B0502040204020203" pitchFamily="34" charset="0"/>
            </a:rPr>
            <a:t>Potential May changes:</a:t>
          </a:r>
        </a:p>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"Based on the Committee’s evolving view of the medium-term outlook for inflation, a </a:t>
          </a:r>
          <a:r>
            <a:rPr lang="en-GB" sz="1800" b="0" strike="sngStrike" baseline="0">
              <a:solidFill>
                <a:srgbClr val="FF0000"/>
              </a:solidFill>
              <a:latin typeface="Segoe UI" panose="020B0502040204020203" pitchFamily="34" charset="0"/>
              <a:cs typeface="Segoe UI" panose="020B0502040204020203" pitchFamily="34" charset="0"/>
            </a:rPr>
            <a:t>gradual and </a:t>
          </a:r>
          <a:r>
            <a:rPr lang="en-GB" sz="1800" b="0">
              <a:solidFill>
                <a:srgbClr val="495057"/>
              </a:solidFill>
              <a:latin typeface="Segoe UI" panose="020B0502040204020203" pitchFamily="34" charset="0"/>
              <a:cs typeface="Segoe UI" panose="020B0502040204020203" pitchFamily="34" charset="0"/>
            </a:rPr>
            <a:t>careful approach to the further withdrawal of monetary policy restraint was appropriate." </a:t>
          </a:r>
        </a:p>
        <a:p xmlns:a="http://schemas.openxmlformats.org/drawingml/2006/main">
          <a:pPr indent="0" algn="l"/>
          <a:endParaRPr lang="en-GB" sz="1800" b="1">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1E24AADB-0CBF-4D5D-FDE9-9FF8697F7E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Potential changes to the MPC minutes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cdr:x>
      <cdr:y>0.12871</cdr:y>
    </cdr:from>
    <cdr:to>
      <cdr:x>1</cdr:x>
      <cdr:y>0.92221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866774"/>
          <a:ext cx="8429625" cy="534352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"Based on the Committee’s evolving view of the medium-term outlook for inflation, a </a:t>
          </a:r>
          <a:r>
            <a:rPr lang="en-GB" sz="1800" b="0" strike="sngStrike" baseline="0">
              <a:solidFill>
                <a:srgbClr val="FF0000"/>
              </a:solidFill>
              <a:latin typeface="Segoe UI" panose="020B0502040204020203" pitchFamily="34" charset="0"/>
              <a:cs typeface="Segoe UI" panose="020B0502040204020203" pitchFamily="34" charset="0"/>
            </a:rPr>
            <a:t>gradual and</a:t>
          </a:r>
          <a:r>
            <a:rPr lang="en-GB" sz="1800" b="0">
              <a:solidFill>
                <a:srgbClr val="495057"/>
              </a:solidFill>
              <a:latin typeface="Segoe UI" panose="020B0502040204020203" pitchFamily="34" charset="0"/>
              <a:cs typeface="Segoe UI" panose="020B0502040204020203" pitchFamily="34" charset="0"/>
            </a:rPr>
            <a:t> careful approach to the further withdrawal of monetary policy restraint was appropriate. Should there be greater or longer-lasting weakness in demand relative to supply, this could push down on inflationary pressures, warranting a less restrictive path of Bank Rate. Should there be more constrained supply relative to demand and more persistence in domestic wages and prices, including from second-round effects related to the near-term increase in CPI inflation, this would warrant a relatively tighter monetary policy path.</a:t>
          </a:r>
        </a:p>
        <a:p xmlns:a="http://schemas.openxmlformats.org/drawingml/2006/main">
          <a:pPr indent="0" algn="l"/>
          <a:endParaRPr lang="en-GB" sz="1800" b="0">
            <a:solidFill>
              <a:srgbClr val="495057"/>
            </a:solidFill>
            <a:latin typeface="Segoe UI" panose="020B0502040204020203" pitchFamily="34" charset="0"/>
            <a:cs typeface="Segoe UI" panose="020B0502040204020203" pitchFamily="34" charset="0"/>
          </a:endParaRPr>
        </a:p>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The Committee would continue to monitor closely the risks of inflation persistence and what the evidence might reveal about the balance between aggregate supply and demand in the economy. Monetary policy would need to continue to remain restrictive for sufficiently long until the risks to inflation returning sustainably to the 2% target in the medium term had dissipated further. The Committee would decide the appropriate degree of monetary policy restrictiveness at each meeting." </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MPC inflation scenarios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More persistent</a:t>
          </a:r>
        </a:p>
      </cdr:txBody>
    </cdr:sp>
  </cdr:relSizeAnchor>
  <cdr:relSizeAnchor xmlns:cdr="http://schemas.openxmlformats.org/drawingml/2006/chartDrawing">
    <cdr:from>
      <cdr:x>0.09153</cdr:x>
      <cdr:y>0.83491</cdr:y>
    </cdr:from>
    <cdr:to>
      <cdr:x>0.09153</cdr:x>
      <cdr:y>0.9151</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71525" y="5622448"/>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3. Structural shifts in wage- and price-setting mean high inflation will persist unless the jobless rate rises significantly.</a:t>
          </a:r>
          <a:r>
            <a:rPr lang="en-GB" sz="1800" b="0" baseline="0">
              <a:solidFill>
                <a:srgbClr val="495057"/>
              </a:solidFill>
              <a:latin typeface="Segoe UI" panose="020B0502040204020203" pitchFamily="34" charset="0"/>
              <a:cs typeface="Segoe UI" panose="020B0502040204020203" pitchFamily="34" charset="0"/>
            </a:rPr>
            <a:t> Policy must stay tighter for longer</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1.18629E-7</cdr:x>
      <cdr:y>0.07402</cdr:y>
    </cdr:from>
    <cdr:to>
      <cdr:x>0.19209</cdr:x>
      <cdr:y>0.19797</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1" y="498475"/>
          <a:ext cx="161925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Less persistent</a:t>
          </a:r>
        </a:p>
      </cdr:txBody>
    </cdr:sp>
  </cdr:relSizeAnchor>
  <cdr:relSizeAnchor xmlns:cdr="http://schemas.openxmlformats.org/drawingml/2006/chartDrawing">
    <cdr:from>
      <cdr:x>0.09153</cdr:x>
      <cdr:y>0.17724</cdr:y>
    </cdr:from>
    <cdr:to>
      <cdr:x>0.09153</cdr:x>
      <cdr:y>0.25743</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71525" y="1193573"/>
          <a:ext cx="0" cy="53997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1. Price-</a:t>
          </a:r>
          <a:r>
            <a:rPr lang="en-GB" sz="1800" b="0" baseline="0">
              <a:solidFill>
                <a:srgbClr val="495057"/>
              </a:solidFill>
              <a:latin typeface="Segoe UI" panose="020B0502040204020203" pitchFamily="34" charset="0"/>
              <a:cs typeface="Segoe UI" panose="020B0502040204020203" pitchFamily="34" charset="0"/>
            </a:rPr>
            <a:t> and wage-setting dynamics respond to unwinding of global shocks. Inflation persistence dissipates without a significant rise in unemployment</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2. Period of economic slack</a:t>
          </a:r>
          <a:r>
            <a:rPr lang="en-GB" sz="1800" b="0" baseline="0">
              <a:solidFill>
                <a:srgbClr val="495057"/>
              </a:solidFill>
              <a:latin typeface="Segoe UI" panose="020B0502040204020203" pitchFamily="34" charset="0"/>
              <a:cs typeface="Segoe UI" panose="020B0502040204020203" pitchFamily="34" charset="0"/>
            </a:rPr>
            <a:t> required for pr</a:t>
          </a:r>
          <a:r>
            <a:rPr lang="en-GB" sz="1800" b="0">
              <a:solidFill>
                <a:srgbClr val="495057"/>
              </a:solidFill>
              <a:latin typeface="Segoe UI" panose="020B0502040204020203" pitchFamily="34" charset="0"/>
              <a:cs typeface="Segoe UI" panose="020B0502040204020203" pitchFamily="34" charset="0"/>
            </a:rPr>
            <a:t>ice-</a:t>
          </a:r>
          <a:r>
            <a:rPr lang="en-GB" sz="1800" b="0" baseline="0">
              <a:solidFill>
                <a:srgbClr val="495057"/>
              </a:solidFill>
              <a:latin typeface="Segoe UI" panose="020B0502040204020203" pitchFamily="34" charset="0"/>
              <a:cs typeface="Segoe UI" panose="020B0502040204020203" pitchFamily="34" charset="0"/>
            </a:rPr>
            <a:t> and wage-setting dynamics to fully normalise</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Bailey</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Breedon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Lombardelli</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Pill</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Taylor</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Reports</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6953250" cy="5562600"/>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&amp; US: Policy uncertainty</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 policyuncertainty.com</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Pre-2011</a:t>
          </a:r>
          <a:r>
            <a:rPr lang="en-GB" sz="1800" b="0" baseline="0">
              <a:solidFill>
                <a:srgbClr val="495057"/>
              </a:solidFill>
              <a:latin typeface="Segoe UI" panose="020B0502040204020203" pitchFamily="34" charset="0"/>
              <a:cs typeface="Segoe UI" panose="020B0502040204020203" pitchFamily="34" charset="0"/>
            </a:rPr>
            <a:t> mean=100</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0.67769</cdr:x>
      <cdr:y>0.07288</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5703455" y="489528"/>
          <a:ext cx="2712531" cy="4225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100=1%</a:t>
          </a:r>
          <a:r>
            <a:rPr lang="en-GB" sz="1800" b="0" baseline="0">
              <a:solidFill>
                <a:srgbClr val="495057"/>
              </a:solidFill>
              <a:latin typeface="Segoe UI" panose="020B0502040204020203" pitchFamily="34" charset="0"/>
              <a:cs typeface="Segoe UI" panose="020B0502040204020203" pitchFamily="34" charset="0"/>
            </a:rPr>
            <a:t> share of articles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Electricity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Pence/Mwh</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65BD0167-CEFA-9385-0581-6037B4060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0.00546</cdr:x>
      <cdr:y>0.00836</cdr:y>
    </cdr:from>
    <cdr:to>
      <cdr:x>0.27972</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45974" y="56271"/>
          <a:ext cx="2309299" cy="5626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0.00137</cdr:x>
      <cdr:y>0.10708</cdr:y>
    </cdr:from>
    <cdr:to>
      <cdr:x>0.28159</cdr:x>
      <cdr:y>0.15811</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11546" y="720725"/>
          <a:ext cx="2359481" cy="3434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dr:relSizeAnchor xmlns:cdr="http://schemas.openxmlformats.org/drawingml/2006/chartDrawing">
    <cdr:from>
      <cdr:x>0.50185</cdr:x>
      <cdr:y>0.12693</cdr:y>
    </cdr:from>
    <cdr:to>
      <cdr:x>0.97902</cdr:x>
      <cdr:y>0.99828</cdr:y>
    </cdr:to>
    <cdr:graphicFrame macro="">
      <cdr:nvGraphicFramePr>
        <cdr:cNvPr id="4" name="Chart 1">
          <a:extLst xmlns:a="http://schemas.openxmlformats.org/drawingml/2006/main">
            <a:ext uri="{FF2B5EF4-FFF2-40B4-BE49-F238E27FC236}">
              <a16:creationId xmlns:a16="http://schemas.microsoft.com/office/drawing/2014/main" id="{DB52E6CF-3099-36B1-99D9-2DA388A4B60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0.49417</cdr:x>
      <cdr:y>0.01098</cdr:y>
    </cdr:from>
    <cdr:to>
      <cdr:x>0.76843</cdr:x>
      <cdr:y>0.09457</cdr:y>
    </cdr:to>
    <cdr:sp macro="" textlink="">
      <cdr:nvSpPr>
        <cdr:cNvPr id="5" name="TextBox 1">
          <a:extLst xmlns:a="http://schemas.openxmlformats.org/drawingml/2006/main">
            <a:ext uri="{FF2B5EF4-FFF2-40B4-BE49-F238E27FC236}">
              <a16:creationId xmlns:a16="http://schemas.microsoft.com/office/drawing/2014/main" id="{1255A53F-B5CD-CFFE-22D6-192CC8DDDB1E}"/>
            </a:ext>
          </a:extLst>
        </cdr:cNvPr>
        <cdr:cNvSpPr txBox="1"/>
      </cdr:nvSpPr>
      <cdr:spPr>
        <a:xfrm xmlns:a="http://schemas.openxmlformats.org/drawingml/2006/main">
          <a:off x="4160982" y="73891"/>
          <a:ext cx="2309299" cy="56264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0.3833</cdr:x>
      <cdr:y>0.06109</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0"/>
          <a:ext cx="1540040" cy="35828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 and US$/£ exchange rate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0.06668</cdr:x>
      <cdr:y>0.07783</cdr:y>
    </cdr:from>
    <cdr:to>
      <cdr:x>0.45888</cdr:x>
      <cdr:y>0.15047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561975" y="523874"/>
          <a:ext cx="3305175" cy="48893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Oil futures</a:t>
          </a: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0.42384</cdr:x>
      <cdr:y>0.91274</cdr:y>
    </cdr:from>
    <cdr:to>
      <cdr:x>0.99688</cdr:x>
      <cdr:y>0.99009</cdr:y>
    </cdr:to>
    <cdr:sp macro="" textlink="">
      <cdr:nvSpPr>
        <cdr:cNvPr id="9" name="TextBox 1">
          <a:extLst xmlns:a="http://schemas.openxmlformats.org/drawingml/2006/main">
            <a:ext uri="{FF2B5EF4-FFF2-40B4-BE49-F238E27FC236}">
              <a16:creationId xmlns:a16="http://schemas.microsoft.com/office/drawing/2014/main" id="{BE17916A-B535-0D26-EA35-55C7732DABB4}"/>
            </a:ext>
          </a:extLst>
        </cdr:cNvPr>
        <cdr:cNvSpPr txBox="1"/>
      </cdr:nvSpPr>
      <cdr:spPr>
        <a:xfrm xmlns:a="http://schemas.openxmlformats.org/drawingml/2006/main">
          <a:off x="3571875" y="6143625"/>
          <a:ext cx="4829176" cy="520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600">
              <a:solidFill>
                <a:srgbClr val="495057"/>
              </a:solidFill>
              <a:latin typeface="Segoe UI" panose="020B0502040204020203" pitchFamily="34" charset="0"/>
            </a:rPr>
            <a:t>Shaded areas show BoE observation windows</a:t>
          </a:r>
        </a:p>
      </cdr:txBody>
    </cdr:sp>
  </cdr:relSizeAnchor>
</c:userShapes>
</file>

<file path=xl/drawings/drawing26.xml><?xml version="1.0" encoding="utf-8"?>
<c:userShapes xmlns:c="http://schemas.openxmlformats.org/drawingml/2006/chart">
  <cdr:relSizeAnchor xmlns:cdr="http://schemas.openxmlformats.org/drawingml/2006/chartDrawing">
    <cdr:from>
      <cdr:x>0.18609</cdr:x>
      <cdr:y>0.0783</cdr:y>
    </cdr:from>
    <cdr:to>
      <cdr:x>0.95017</cdr:x>
      <cdr:y>0.15754</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09626" y="527067"/>
          <a:ext cx="3324225" cy="5333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US$/£</a:t>
          </a:r>
          <a:r>
            <a:rPr lang="en-GB" sz="1800" baseline="0">
              <a:solidFill>
                <a:srgbClr val="495057"/>
              </a:solidFill>
              <a:latin typeface="Segoe UI" panose="020B0502040204020203" pitchFamily="34" charset="0"/>
            </a:rPr>
            <a:t> exchange rate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063AF1D8-9BC5-A961-EBAE-33A34642DD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0.49153</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59B08933-CD9C-DA8D-6C60-F939A9F7A04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F6EAE33F-6FFA-3F40-D319-32A880501DF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 &amp; private sector regular pay growth</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2CDA029-752F-A72E-84D3-B926B60BF9F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 August 2024</a:t>
          </a:r>
        </a:p>
      </cdr:txBody>
    </cdr:sp>
  </cdr:relSizeAnchor>
  <cdr:relSizeAnchor xmlns:cdr="http://schemas.openxmlformats.org/drawingml/2006/chartDrawing">
    <cdr:from>
      <cdr:x>0.00678</cdr:x>
      <cdr:y>0.07546</cdr:y>
    </cdr:from>
    <cdr:to>
      <cdr:x>0.12542</cdr:x>
      <cdr:y>0.1264</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57150" y="507475"/>
          <a:ext cx="10001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0.05763</cdr:x>
      <cdr:y>0.73372</cdr:y>
    </cdr:from>
    <cdr:to>
      <cdr:x>0.4452</cdr:x>
      <cdr:y>0.79179</cdr:y>
    </cdr:to>
    <cdr:sp macro="" textlink="">
      <cdr:nvSpPr>
        <cdr:cNvPr id="5" name="TextBox 4">
          <a:extLst xmlns:a="http://schemas.openxmlformats.org/drawingml/2006/main">
            <a:ext uri="{FF2B5EF4-FFF2-40B4-BE49-F238E27FC236}">
              <a16:creationId xmlns:a16="http://schemas.microsoft.com/office/drawing/2014/main" id="{121040B8-0F7C-DAA7-9E49-F2F6CCD388A0}"/>
            </a:ext>
          </a:extLst>
        </cdr:cNvPr>
        <cdr:cNvSpPr txBox="1"/>
      </cdr:nvSpPr>
      <cdr:spPr>
        <a:xfrm xmlns:a="http://schemas.openxmlformats.org/drawingml/2006/main">
          <a:off x="485775" y="4940977"/>
          <a:ext cx="3267075" cy="3910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Services CPI</a:t>
          </a:r>
        </a:p>
      </cdr:txBody>
    </cdr:sp>
  </cdr:relSizeAnchor>
</c:userShapes>
</file>

<file path=xl/drawings/drawing29.xml><?xml version="1.0" encoding="utf-8"?>
<c:userShapes xmlns:c="http://schemas.openxmlformats.org/drawingml/2006/chart">
  <cdr:relSizeAnchor xmlns:cdr="http://schemas.openxmlformats.org/drawingml/2006/chartDrawing">
    <cdr:from>
      <cdr:x>0.05122</cdr:x>
      <cdr:y>0.07687</cdr:y>
    </cdr:from>
    <cdr:to>
      <cdr:x>0.44667</cdr:x>
      <cdr:y>0.12781</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219561" y="517686"/>
          <a:ext cx="1694964" cy="3430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0.16</cdr:x>
      <cdr:y>0.73419</cdr:y>
    </cdr:from>
    <cdr:to>
      <cdr:x>0.93111</cdr:x>
      <cdr:y>0.79226</cdr:y>
    </cdr:to>
    <cdr:sp macro="" textlink="">
      <cdr:nvSpPr>
        <cdr:cNvPr id="6" name="TextBox 1">
          <a:extLst xmlns:a="http://schemas.openxmlformats.org/drawingml/2006/main">
            <a:ext uri="{FF2B5EF4-FFF2-40B4-BE49-F238E27FC236}">
              <a16:creationId xmlns:a16="http://schemas.microsoft.com/office/drawing/2014/main" id="{3CA33B20-3251-0AD5-84D4-00F41793950F}"/>
            </a:ext>
          </a:extLst>
        </cdr:cNvPr>
        <cdr:cNvSpPr txBox="1"/>
      </cdr:nvSpPr>
      <cdr:spPr>
        <a:xfrm xmlns:a="http://schemas.openxmlformats.org/drawingml/2006/main">
          <a:off x="685799" y="4944134"/>
          <a:ext cx="3305175" cy="3910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Private sector regular pay</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CPI inflation</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Bank of England, HMT </a:t>
          </a:r>
        </a:p>
      </cdr:txBody>
    </cdr:sp>
  </cdr:relSizeAnchor>
  <cdr:relSizeAnchor xmlns:cdr="http://schemas.openxmlformats.org/drawingml/2006/chartDrawing">
    <cdr:from>
      <cdr:x>0.00792</cdr:x>
      <cdr:y>0.07135</cdr:y>
    </cdr:from>
    <cdr:to>
      <cdr:x>0.15051</cdr:x>
      <cdr:y>0.12238</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675" y="479425"/>
          <a:ext cx="12001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0.09944</cdr:x>
      <cdr:y>0.74823</cdr:y>
    </cdr:from>
    <cdr:to>
      <cdr:x>0.65424</cdr:x>
      <cdr:y>0.86421</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838201" y="5038725"/>
          <a:ext cx="4676774" cy="781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Note: OE forecast is based on our profile</a:t>
          </a:r>
          <a:r>
            <a:rPr lang="en-GB" sz="1600" baseline="0">
              <a:solidFill>
                <a:srgbClr val="495057"/>
              </a:solidFill>
              <a:latin typeface="Segoe UI" panose="020B0502040204020203" pitchFamily="34" charset="0"/>
              <a:cs typeface="Segoe UI" panose="020B0502040204020203" pitchFamily="34" charset="0"/>
            </a:rPr>
            <a:t> for Bank Rate, which is lower than </a:t>
          </a:r>
          <a:r>
            <a:rPr lang="en-GB" sz="1600">
              <a:solidFill>
                <a:srgbClr val="495057"/>
              </a:solidFill>
              <a:latin typeface="Segoe UI" panose="020B0502040204020203" pitchFamily="34" charset="0"/>
              <a:cs typeface="Segoe UI" panose="020B0502040204020203" pitchFamily="34" charset="0"/>
            </a:rPr>
            <a:t>the</a:t>
          </a:r>
          <a:r>
            <a:rPr lang="en-GB" sz="1600" baseline="0">
              <a:solidFill>
                <a:srgbClr val="495057"/>
              </a:solidFill>
              <a:latin typeface="Segoe UI" panose="020B0502040204020203" pitchFamily="34" charset="0"/>
              <a:cs typeface="Segoe UI" panose="020B0502040204020203" pitchFamily="34" charset="0"/>
            </a:rPr>
            <a:t> market curve</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a:t>
          </a:r>
          <a:r>
            <a:rPr lang="en-GB" sz="2400" b="0" baseline="0">
              <a:solidFill>
                <a:srgbClr val="495057"/>
              </a:solidFill>
              <a:latin typeface="Segoe UI" panose="020B0502040204020203" pitchFamily="34" charset="0"/>
              <a:cs typeface="Segoe UI" panose="020B0502040204020203" pitchFamily="34" charset="0"/>
            </a:rPr>
            <a:t> Decision Maker Panel</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0.1315</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5" y="498475"/>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 Decision Maker Panel</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0.49602</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7" y="498477"/>
          <a:ext cx="4152897"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3-months-on-3-months a year ago</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A1"/>
  <sheetViews>
    <sheetView workbookViewId="0">
      <selection activeCell="O33" sqref="O3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AF153"/>
  <sheetViews>
    <sheetView workbookViewId="0">
      <pane ySplit="3" topLeftCell="A9" activePane="bottomLeft" state="frozen"/>
      <selection activeCell="O33" sqref="O33"/>
      <selection pane="bottomLeft" activeCell="G4" sqref="G4"/>
    </sheetView>
  </sheetViews>
  <sheetFormatPr defaultRowHeight="14.5" x14ac:dyDescent="0.35"/>
  <cols>
    <col min="1" max="1" width="10.7265625" bestFit="1" customWidth="1"/>
    <col min="6" max="6" width="2.7265625" customWidth="1"/>
    <col min="7" max="7" width="10.7265625" bestFit="1" customWidth="1"/>
    <col min="10" max="10" width="2.7265625" customWidth="1"/>
    <col min="11" max="11" width="10.7265625" bestFit="1" customWidth="1"/>
    <col min="17" max="17" width="2.7265625" customWidth="1"/>
    <col min="18" max="18" width="10.7265625" bestFit="1" customWidth="1"/>
    <col min="23" max="23" width="2.54296875" customWidth="1"/>
    <col min="24" max="24" width="10.7265625" bestFit="1" customWidth="1"/>
    <col min="29" max="29" width="2.54296875" customWidth="1"/>
  </cols>
  <sheetData>
    <row r="1" spans="1:32" x14ac:dyDescent="0.35">
      <c r="A1" s="8" t="s">
        <v>774</v>
      </c>
      <c r="G1" s="8" t="s">
        <v>775</v>
      </c>
      <c r="K1" s="8" t="s">
        <v>985</v>
      </c>
      <c r="R1" s="8" t="s">
        <v>1514</v>
      </c>
      <c r="X1" s="8" t="s">
        <v>1514</v>
      </c>
      <c r="AD1" s="8" t="s">
        <v>2022</v>
      </c>
    </row>
    <row r="2" spans="1:32" x14ac:dyDescent="0.35">
      <c r="A2" s="8"/>
      <c r="B2" t="s">
        <v>186</v>
      </c>
      <c r="C2" t="s">
        <v>1565</v>
      </c>
      <c r="D2" t="s">
        <v>1566</v>
      </c>
      <c r="E2" t="s">
        <v>1926</v>
      </c>
      <c r="G2" s="8"/>
      <c r="K2" s="8"/>
      <c r="R2" s="8"/>
      <c r="X2" s="8"/>
    </row>
    <row r="3" spans="1:32" x14ac:dyDescent="0.35">
      <c r="B3" t="s">
        <v>186</v>
      </c>
      <c r="E3" t="s">
        <v>187</v>
      </c>
      <c r="H3" t="s">
        <v>186</v>
      </c>
      <c r="I3" t="s">
        <v>187</v>
      </c>
      <c r="L3" t="s">
        <v>1020</v>
      </c>
      <c r="M3" t="s">
        <v>1468</v>
      </c>
      <c r="N3" t="s">
        <v>1557</v>
      </c>
      <c r="O3" t="s">
        <v>1558</v>
      </c>
      <c r="P3" t="s">
        <v>1365</v>
      </c>
      <c r="S3" t="s">
        <v>1515</v>
      </c>
      <c r="T3" t="s">
        <v>1516</v>
      </c>
      <c r="U3" t="s">
        <v>1517</v>
      </c>
      <c r="V3" t="s">
        <v>1518</v>
      </c>
      <c r="Y3" t="s">
        <v>1515</v>
      </c>
      <c r="Z3" t="s">
        <v>1516</v>
      </c>
      <c r="AA3" t="s">
        <v>1517</v>
      </c>
      <c r="AB3" t="s">
        <v>1518</v>
      </c>
      <c r="AE3" t="s">
        <v>2023</v>
      </c>
      <c r="AF3" t="s">
        <v>2024</v>
      </c>
    </row>
    <row r="4" spans="1:32" x14ac:dyDescent="0.35">
      <c r="A4" s="6">
        <v>44562</v>
      </c>
      <c r="B4" s="4">
        <f>100*((HAVERM!D152/HAVERM!D140)-1)</f>
        <v>3.2685512367491176</v>
      </c>
      <c r="G4" s="6">
        <v>44562</v>
      </c>
      <c r="H4" s="4">
        <f>HAVERM!E152</f>
        <v>4.5</v>
      </c>
      <c r="K4" s="6">
        <v>44927</v>
      </c>
      <c r="L4" s="4">
        <f>100*((HAVERQ!F40/HAVERQ!F36)-1)</f>
        <v>10.178263369752759</v>
      </c>
      <c r="M4" s="4"/>
      <c r="N4" s="4"/>
      <c r="O4" s="4"/>
      <c r="P4">
        <v>2</v>
      </c>
      <c r="R4" s="42">
        <v>43466</v>
      </c>
      <c r="S4" s="4">
        <f>HAVERM!F116</f>
        <v>2.79</v>
      </c>
      <c r="T4" s="4">
        <f>HAVERM!G116</f>
        <v>2.5310000000000001</v>
      </c>
      <c r="U4" s="4" t="e">
        <f>HAVERM!H116</f>
        <v>#N/A</v>
      </c>
      <c r="V4" s="4" t="e">
        <f>HAVERM!I116</f>
        <v>#N/A</v>
      </c>
      <c r="X4" s="42">
        <v>43466</v>
      </c>
      <c r="Y4" s="4">
        <f>HAVERM!J116</f>
        <v>2.5249999999999999</v>
      </c>
      <c r="Z4" s="4">
        <f>HAVERM!K116</f>
        <v>2.4710000000000001</v>
      </c>
      <c r="AA4" s="4" t="e">
        <f>HAVERM!L116</f>
        <v>#N/A</v>
      </c>
      <c r="AB4" s="4" t="e">
        <f>HAVERM!M116</f>
        <v>#N/A</v>
      </c>
      <c r="AD4" s="42">
        <v>42005</v>
      </c>
      <c r="AE4" s="4">
        <f>HAVERM!P68</f>
        <v>135.73043999999999</v>
      </c>
      <c r="AF4" s="4">
        <f>'Bloom - Monthly US data'!M362</f>
        <v>33.807758487838441</v>
      </c>
    </row>
    <row r="5" spans="1:32" x14ac:dyDescent="0.35">
      <c r="A5" s="6">
        <v>44593</v>
      </c>
      <c r="B5" s="4">
        <f>100*((HAVERM!D153/HAVERM!D141)-1)</f>
        <v>3.4391534391534417</v>
      </c>
      <c r="G5" s="6">
        <v>44593</v>
      </c>
      <c r="H5" s="4">
        <f>HAVERM!E153</f>
        <v>4.9000000000000004</v>
      </c>
      <c r="K5" s="6">
        <v>45017</v>
      </c>
      <c r="L5" s="4">
        <f>100*((HAVERQ!F41/HAVERQ!F37)-1)</f>
        <v>8.4390512961941777</v>
      </c>
      <c r="M5" s="4"/>
      <c r="N5" s="4"/>
      <c r="O5" s="4"/>
      <c r="P5">
        <v>2</v>
      </c>
      <c r="R5" s="42">
        <v>43497</v>
      </c>
      <c r="S5" s="4">
        <f>HAVERM!F117</f>
        <v>2.23</v>
      </c>
      <c r="T5" s="4">
        <f>HAVERM!G117</f>
        <v>2.56</v>
      </c>
      <c r="U5" s="4" t="e">
        <f>HAVERM!H117</f>
        <v>#N/A</v>
      </c>
      <c r="V5" s="4" t="e">
        <f>HAVERM!I117</f>
        <v>#N/A</v>
      </c>
      <c r="X5" s="42">
        <v>43497</v>
      </c>
      <c r="Y5" s="4">
        <f>HAVERM!J117</f>
        <v>2.415</v>
      </c>
      <c r="Z5" s="4">
        <f>HAVERM!K117</f>
        <v>2.4239999999999999</v>
      </c>
      <c r="AA5" s="4" t="e">
        <f>HAVERM!L117</f>
        <v>#N/A</v>
      </c>
      <c r="AB5" s="4" t="e">
        <f>HAVERM!M117</f>
        <v>#N/A</v>
      </c>
      <c r="AD5" s="42">
        <v>42036</v>
      </c>
      <c r="AE5" s="4">
        <f>HAVERM!P69</f>
        <v>119.08362</v>
      </c>
      <c r="AF5" s="4">
        <f>'Bloom - Monthly US data'!M363</f>
        <v>15.410779413270783</v>
      </c>
    </row>
    <row r="6" spans="1:32" x14ac:dyDescent="0.35">
      <c r="A6" s="6">
        <v>44621</v>
      </c>
      <c r="B6" s="4">
        <f>100*((HAVERM!D154/HAVERM!D142)-1)</f>
        <v>3.9612676056338003</v>
      </c>
      <c r="G6" s="6">
        <v>44621</v>
      </c>
      <c r="H6" s="4">
        <f>HAVERM!E154</f>
        <v>5.3</v>
      </c>
      <c r="K6" s="6">
        <v>45108</v>
      </c>
      <c r="L6" s="4">
        <f>100*((HAVERQ!F42/HAVERQ!F38)-1)</f>
        <v>6.7135896047644916</v>
      </c>
      <c r="M6" s="4"/>
      <c r="N6" s="4"/>
      <c r="O6" s="4"/>
      <c r="P6">
        <v>2</v>
      </c>
      <c r="R6" s="42">
        <v>43525</v>
      </c>
      <c r="S6" s="4">
        <f>HAVERM!F118</f>
        <v>2.4</v>
      </c>
      <c r="T6" s="4">
        <f>HAVERM!G118</f>
        <v>2.0659999999999998</v>
      </c>
      <c r="U6" s="4" t="e">
        <f>HAVERM!H118</f>
        <v>#N/A</v>
      </c>
      <c r="V6" s="4" t="e">
        <f>HAVERM!I118</f>
        <v>#N/A</v>
      </c>
      <c r="X6" s="42">
        <v>43525</v>
      </c>
      <c r="Y6" s="4">
        <f>HAVERM!J118</f>
        <v>2.4740000000000002</v>
      </c>
      <c r="Z6" s="4">
        <f>HAVERM!K118</f>
        <v>2.3860000000000001</v>
      </c>
      <c r="AA6" s="4" t="e">
        <f>HAVERM!L118</f>
        <v>#N/A</v>
      </c>
      <c r="AB6" s="4" t="e">
        <f>HAVERM!M118</f>
        <v>#N/A</v>
      </c>
      <c r="AD6" s="42">
        <v>42064</v>
      </c>
      <c r="AE6" s="4">
        <f>HAVERM!P70</f>
        <v>131.49865</v>
      </c>
      <c r="AF6" s="4">
        <f>'Bloom - Monthly US data'!M364</f>
        <v>27.90761311919028</v>
      </c>
    </row>
    <row r="7" spans="1:32" x14ac:dyDescent="0.35">
      <c r="A7" s="6">
        <v>44652</v>
      </c>
      <c r="B7" s="4">
        <f>100*((HAVERM!D155/HAVERM!D143)-1)</f>
        <v>4.7244094488189115</v>
      </c>
      <c r="G7" s="6">
        <v>44652</v>
      </c>
      <c r="H7" s="4">
        <f>HAVERM!E155</f>
        <v>5.2</v>
      </c>
      <c r="K7" s="6">
        <v>45200</v>
      </c>
      <c r="L7" s="4">
        <f>100*((HAVERQ!F43/HAVERQ!F39)-1)</f>
        <v>4.1568008418837232</v>
      </c>
      <c r="M7" s="4"/>
      <c r="N7" s="4"/>
      <c r="O7" s="4"/>
      <c r="P7">
        <v>2</v>
      </c>
      <c r="R7" s="42">
        <v>43556</v>
      </c>
      <c r="S7" s="4">
        <f>HAVERM!F119</f>
        <v>2.87</v>
      </c>
      <c r="T7" s="4">
        <f>HAVERM!G119</f>
        <v>2.7050000000000001</v>
      </c>
      <c r="U7" s="4" t="e">
        <f>HAVERM!H119</f>
        <v>#N/A</v>
      </c>
      <c r="V7" s="4" t="e">
        <f>HAVERM!I119</f>
        <v>#N/A</v>
      </c>
      <c r="X7" s="42">
        <v>43556</v>
      </c>
      <c r="Y7" s="4">
        <f>HAVERM!J119</f>
        <v>2.5009999999999999</v>
      </c>
      <c r="Z7" s="4">
        <f>HAVERM!K119</f>
        <v>2.444</v>
      </c>
      <c r="AA7" s="4" t="e">
        <f>HAVERM!L119</f>
        <v>#N/A</v>
      </c>
      <c r="AB7" s="4" t="e">
        <f>HAVERM!M119</f>
        <v>#N/A</v>
      </c>
      <c r="AD7" s="42">
        <v>42095</v>
      </c>
      <c r="AE7" s="4">
        <f>HAVERM!P71</f>
        <v>170.47333</v>
      </c>
      <c r="AF7" s="4">
        <f>'Bloom - Monthly US data'!M365</f>
        <v>41.600502610924501</v>
      </c>
    </row>
    <row r="8" spans="1:32" x14ac:dyDescent="0.35">
      <c r="A8" s="6">
        <v>44682</v>
      </c>
      <c r="B8" s="4">
        <f>100*((HAVERM!D156/HAVERM!D144)-1)</f>
        <v>4.8865619546247796</v>
      </c>
      <c r="G8" s="6">
        <v>44682</v>
      </c>
      <c r="H8" s="4">
        <f>HAVERM!E156</f>
        <v>5.4</v>
      </c>
      <c r="K8" s="6">
        <v>45292</v>
      </c>
      <c r="L8" s="4">
        <f>100*((HAVERQ!F44/HAVERQ!F40)-1)</f>
        <v>3.5490605427974886</v>
      </c>
      <c r="M8" s="4"/>
      <c r="N8" s="4">
        <f>100*((GMW!B211/GMW!B207)-1)</f>
        <v>3.5491136610421803</v>
      </c>
      <c r="O8" s="4"/>
      <c r="P8">
        <v>2</v>
      </c>
      <c r="R8" s="42">
        <v>43586</v>
      </c>
      <c r="S8" s="4">
        <f>HAVERM!F120</f>
        <v>1.78</v>
      </c>
      <c r="T8" s="4">
        <f>HAVERM!G120</f>
        <v>2.3180000000000001</v>
      </c>
      <c r="U8" s="4" t="e">
        <f>HAVERM!H120</f>
        <v>#N/A</v>
      </c>
      <c r="V8" s="4" t="e">
        <f>HAVERM!I120</f>
        <v>#N/A</v>
      </c>
      <c r="X8" s="42">
        <v>43586</v>
      </c>
      <c r="Y8" s="4">
        <f>HAVERM!J120</f>
        <v>2.3479999999999999</v>
      </c>
      <c r="Z8" s="4">
        <f>HAVERM!K120</f>
        <v>2.363</v>
      </c>
      <c r="AA8" s="4" t="e">
        <f>HAVERM!L120</f>
        <v>#N/A</v>
      </c>
      <c r="AB8" s="4" t="e">
        <f>HAVERM!M120</f>
        <v>#N/A</v>
      </c>
      <c r="AD8" s="42">
        <v>42125</v>
      </c>
      <c r="AE8" s="4">
        <f>HAVERM!P72</f>
        <v>140.91246000000001</v>
      </c>
      <c r="AF8" s="4">
        <f>'Bloom - Monthly US data'!M366</f>
        <v>88.919860181450886</v>
      </c>
    </row>
    <row r="9" spans="1:32" x14ac:dyDescent="0.35">
      <c r="A9" s="6">
        <v>44713</v>
      </c>
      <c r="B9" s="4">
        <f>100*((HAVERM!D157/HAVERM!D145)-1)</f>
        <v>5.2173913043478182</v>
      </c>
      <c r="G9" s="6">
        <v>44713</v>
      </c>
      <c r="H9" s="4">
        <f>HAVERM!E157</f>
        <v>5.7</v>
      </c>
      <c r="K9" s="6">
        <v>45383</v>
      </c>
      <c r="L9" s="4">
        <f>100*((HAVERQ!F45/HAVERQ!F41)-1)</f>
        <v>2.1108850457782102</v>
      </c>
      <c r="M9" s="4"/>
      <c r="N9" s="4">
        <f>100*((GMW!B212/GMW!B208)-1)</f>
        <v>2.110833644243737</v>
      </c>
      <c r="O9" s="4"/>
      <c r="P9">
        <v>2</v>
      </c>
      <c r="R9" s="42">
        <v>43617</v>
      </c>
      <c r="S9" s="4">
        <f>HAVERM!F121</f>
        <v>2.7</v>
      </c>
      <c r="T9" s="4">
        <f>HAVERM!G121</f>
        <v>2.1579999999999999</v>
      </c>
      <c r="U9" s="4" t="e">
        <f>HAVERM!H121</f>
        <v>#N/A</v>
      </c>
      <c r="V9" s="4" t="e">
        <f>HAVERM!I121</f>
        <v>#N/A</v>
      </c>
      <c r="X9" s="42">
        <v>43617</v>
      </c>
      <c r="Y9" s="4">
        <f>HAVERM!J121</f>
        <v>2.4489999999999998</v>
      </c>
      <c r="Z9" s="4">
        <f>HAVERM!K121</f>
        <v>2.3940000000000001</v>
      </c>
      <c r="AA9" s="4" t="e">
        <f>HAVERM!L121</f>
        <v>#N/A</v>
      </c>
      <c r="AB9" s="4" t="e">
        <f>HAVERM!M121</f>
        <v>#N/A</v>
      </c>
      <c r="AD9" s="42">
        <v>42156</v>
      </c>
      <c r="AE9" s="4">
        <f>HAVERM!P73</f>
        <v>148.81656000000001</v>
      </c>
      <c r="AF9" s="4">
        <f>'Bloom - Monthly US data'!M367</f>
        <v>100.80303556081515</v>
      </c>
    </row>
    <row r="10" spans="1:32" x14ac:dyDescent="0.35">
      <c r="A10" s="6">
        <v>44743</v>
      </c>
      <c r="B10" s="4">
        <f>100*((HAVERM!D158/HAVERM!D146)-1)</f>
        <v>5.7241977450130266</v>
      </c>
      <c r="G10" s="6">
        <v>44743</v>
      </c>
      <c r="H10" s="4">
        <f>HAVERM!E158</f>
        <v>6.1</v>
      </c>
      <c r="K10" s="6">
        <v>45474</v>
      </c>
      <c r="L10" s="4">
        <f>100*((HAVERQ!F46/HAVERQ!F42)-1)</f>
        <v>2.0547945205479312</v>
      </c>
      <c r="M10" s="4" t="e">
        <f>HAVERQ!C46</f>
        <v>#N/A</v>
      </c>
      <c r="N10" s="4">
        <f>100*((GMW!B213/GMW!B209)-1)</f>
        <v>2.0547945205479312</v>
      </c>
      <c r="O10" s="4"/>
      <c r="P10">
        <v>2</v>
      </c>
      <c r="R10" s="42">
        <v>43647</v>
      </c>
      <c r="S10" s="4">
        <f>HAVERM!F122</f>
        <v>2.2599999999999998</v>
      </c>
      <c r="T10" s="4">
        <f>HAVERM!G122</f>
        <v>2.0990000000000002</v>
      </c>
      <c r="U10" s="4" t="e">
        <f>HAVERM!H122</f>
        <v>#N/A</v>
      </c>
      <c r="V10" s="4" t="e">
        <f>HAVERM!I122</f>
        <v>#N/A</v>
      </c>
      <c r="X10" s="42">
        <v>43647</v>
      </c>
      <c r="Y10" s="4">
        <f>HAVERM!J122</f>
        <v>2.246</v>
      </c>
      <c r="Z10" s="4">
        <f>HAVERM!K122</f>
        <v>2.1920000000000002</v>
      </c>
      <c r="AA10" s="4" t="e">
        <f>HAVERM!L122</f>
        <v>#N/A</v>
      </c>
      <c r="AB10" s="4" t="e">
        <f>HAVERM!M122</f>
        <v>#N/A</v>
      </c>
      <c r="AD10" s="42">
        <v>42186</v>
      </c>
      <c r="AE10" s="4">
        <f>HAVERM!P74</f>
        <v>136.10011</v>
      </c>
      <c r="AF10" s="4">
        <f>'Bloom - Monthly US data'!M368</f>
        <v>51.492819678262777</v>
      </c>
    </row>
    <row r="11" spans="1:32" x14ac:dyDescent="0.35">
      <c r="A11" s="6">
        <v>44774</v>
      </c>
      <c r="B11" s="4">
        <f>100*((HAVERM!D159/HAVERM!D147)-1)</f>
        <v>5.9585492227979264</v>
      </c>
      <c r="G11" s="6">
        <v>44774</v>
      </c>
      <c r="H11" s="4">
        <f>HAVERM!E159</f>
        <v>6.4</v>
      </c>
      <c r="K11" s="6">
        <v>45566</v>
      </c>
      <c r="L11" s="4"/>
      <c r="M11" s="4" t="e">
        <f>HAVERQ!C47</f>
        <v>#N/A</v>
      </c>
      <c r="N11" s="4">
        <f>100*((GMW!B214/GMW!B210)-1)</f>
        <v>2.4753214257839273</v>
      </c>
      <c r="O11" s="4">
        <v>2.6</v>
      </c>
      <c r="P11">
        <v>2</v>
      </c>
      <c r="R11" s="42">
        <v>43678</v>
      </c>
      <c r="S11" s="4">
        <f>HAVERM!F123</f>
        <v>1.91</v>
      </c>
      <c r="T11" s="4">
        <f>HAVERM!G123</f>
        <v>2.2810000000000001</v>
      </c>
      <c r="U11" s="4" t="e">
        <f>HAVERM!H123</f>
        <v>#N/A</v>
      </c>
      <c r="V11" s="4" t="e">
        <f>HAVERM!I123</f>
        <v>#N/A</v>
      </c>
      <c r="X11" s="42">
        <v>43678</v>
      </c>
      <c r="Y11" s="4">
        <f>HAVERM!J123</f>
        <v>2.2909999999999999</v>
      </c>
      <c r="Z11" s="4">
        <f>HAVERM!K123</f>
        <v>2.1789999999999998</v>
      </c>
      <c r="AA11" s="4" t="e">
        <f>HAVERM!L123</f>
        <v>#N/A</v>
      </c>
      <c r="AB11" s="4" t="e">
        <f>HAVERM!M123</f>
        <v>#N/A</v>
      </c>
      <c r="AD11" s="42">
        <v>42217</v>
      </c>
      <c r="AE11" s="4">
        <f>HAVERM!P75</f>
        <v>86.143680000000003</v>
      </c>
      <c r="AF11" s="4">
        <f>'Bloom - Monthly US data'!M369</f>
        <v>20.829575502112576</v>
      </c>
    </row>
    <row r="12" spans="1:32" x14ac:dyDescent="0.35">
      <c r="A12" s="6">
        <v>44805</v>
      </c>
      <c r="B12" s="4">
        <f>100*((HAVERM!D160/HAVERM!D148)-1)</f>
        <v>6.1312607944732367</v>
      </c>
      <c r="G12" s="6">
        <v>44805</v>
      </c>
      <c r="H12" s="4">
        <f>HAVERM!E160</f>
        <v>6.7</v>
      </c>
      <c r="K12" s="6">
        <v>45658</v>
      </c>
      <c r="L12" s="4"/>
      <c r="M12" s="4">
        <f>HAVERQ!C48</f>
        <v>2.8</v>
      </c>
      <c r="N12" s="4">
        <f>100*((GMW!B215/GMW!B211)-1)</f>
        <v>2.6789055748726032</v>
      </c>
      <c r="O12" s="4"/>
      <c r="P12">
        <v>2</v>
      </c>
      <c r="R12" s="42">
        <v>43709</v>
      </c>
      <c r="S12" s="4">
        <f>HAVERM!F124</f>
        <v>2.2599999999999998</v>
      </c>
      <c r="T12" s="4">
        <f>HAVERM!G124</f>
        <v>2.3450000000000002</v>
      </c>
      <c r="U12" s="4" t="e">
        <f>HAVERM!H124</f>
        <v>#N/A</v>
      </c>
      <c r="V12" s="4" t="e">
        <f>HAVERM!I124</f>
        <v>#N/A</v>
      </c>
      <c r="X12" s="42">
        <v>43709</v>
      </c>
      <c r="Y12" s="4">
        <f>HAVERM!J124</f>
        <v>2.1419999999999999</v>
      </c>
      <c r="Z12" s="4">
        <f>HAVERM!K124</f>
        <v>2.2410000000000001</v>
      </c>
      <c r="AA12" s="4" t="e">
        <f>HAVERM!L124</f>
        <v>#N/A</v>
      </c>
      <c r="AB12" s="4" t="e">
        <f>HAVERM!M124</f>
        <v>#N/A</v>
      </c>
      <c r="AD12" s="42">
        <v>42248</v>
      </c>
      <c r="AE12" s="4">
        <f>HAVERM!P76</f>
        <v>135.07500999999999</v>
      </c>
      <c r="AF12" s="4">
        <f>'Bloom - Monthly US data'!M370</f>
        <v>19.609640231423501</v>
      </c>
    </row>
    <row r="13" spans="1:32" x14ac:dyDescent="0.35">
      <c r="A13" s="6">
        <v>44835</v>
      </c>
      <c r="B13" s="4">
        <f>100*((HAVERM!D161/HAVERM!D149)-1)</f>
        <v>6.2660944206008651</v>
      </c>
      <c r="G13" s="6">
        <v>44835</v>
      </c>
      <c r="H13" s="4">
        <f>HAVERM!E161</f>
        <v>7</v>
      </c>
      <c r="K13" s="6">
        <v>45748</v>
      </c>
      <c r="L13" s="4"/>
      <c r="M13" s="4">
        <f>HAVERQ!C49</f>
        <v>3.5</v>
      </c>
      <c r="N13" s="4">
        <f>100*((GMW!B216/GMW!B212)-1)</f>
        <v>2.8477964751672413</v>
      </c>
      <c r="O13" s="4"/>
      <c r="P13">
        <v>2</v>
      </c>
      <c r="R13" s="42">
        <v>43739</v>
      </c>
      <c r="S13" s="4">
        <f>HAVERM!F125</f>
        <v>1.99</v>
      </c>
      <c r="T13" s="4">
        <f>HAVERM!G125</f>
        <v>2.214</v>
      </c>
      <c r="U13" s="4" t="e">
        <f>HAVERM!H125</f>
        <v>#N/A</v>
      </c>
      <c r="V13" s="4" t="e">
        <f>HAVERM!I125</f>
        <v>#N/A</v>
      </c>
      <c r="X13" s="42">
        <v>43739</v>
      </c>
      <c r="Y13" s="4">
        <f>HAVERM!J125</f>
        <v>2.0529999999999999</v>
      </c>
      <c r="Z13" s="4">
        <f>HAVERM!K125</f>
        <v>2.2799999999999998</v>
      </c>
      <c r="AA13" s="4" t="e">
        <f>HAVERM!L125</f>
        <v>#N/A</v>
      </c>
      <c r="AB13" s="4" t="e">
        <f>HAVERM!M125</f>
        <v>#N/A</v>
      </c>
      <c r="AD13" s="42">
        <v>42278</v>
      </c>
      <c r="AE13" s="4">
        <f>HAVERM!P77</f>
        <v>89.914529999999999</v>
      </c>
      <c r="AF13" s="4">
        <f>'Bloom - Monthly US data'!M371</f>
        <v>68.608963352999012</v>
      </c>
    </row>
    <row r="14" spans="1:32" x14ac:dyDescent="0.35">
      <c r="A14" s="6">
        <v>44866</v>
      </c>
      <c r="B14" s="4">
        <f>100*((HAVERM!D162/HAVERM!D150)-1)</f>
        <v>6.3464837049742817</v>
      </c>
      <c r="G14" s="6">
        <v>44866</v>
      </c>
      <c r="H14" s="4">
        <f>HAVERM!E162</f>
        <v>7.3</v>
      </c>
      <c r="K14" s="6">
        <v>45839</v>
      </c>
      <c r="L14" s="4"/>
      <c r="M14" s="4">
        <f>HAVERQ!C50</f>
        <v>3.7</v>
      </c>
      <c r="N14" s="4">
        <f>100*((GMW!B217/GMW!B213)-1)</f>
        <v>3.2950782997762884</v>
      </c>
      <c r="O14" s="4"/>
      <c r="P14">
        <v>2</v>
      </c>
      <c r="R14" s="42">
        <v>43770</v>
      </c>
      <c r="S14" s="4">
        <f>HAVERM!F126</f>
        <v>1.86</v>
      </c>
      <c r="T14" s="4">
        <f>HAVERM!G126</f>
        <v>2.1520000000000001</v>
      </c>
      <c r="U14" s="4" t="e">
        <f>HAVERM!H126</f>
        <v>#N/A</v>
      </c>
      <c r="V14" s="4" t="e">
        <f>HAVERM!I126</f>
        <v>#N/A</v>
      </c>
      <c r="X14" s="42">
        <v>43770</v>
      </c>
      <c r="Y14" s="4">
        <f>HAVERM!J126</f>
        <v>2.0369999999999999</v>
      </c>
      <c r="Z14" s="4">
        <f>HAVERM!K126</f>
        <v>2.2370000000000001</v>
      </c>
      <c r="AA14" s="4" t="e">
        <f>HAVERM!L126</f>
        <v>#N/A</v>
      </c>
      <c r="AB14" s="4" t="e">
        <f>HAVERM!M126</f>
        <v>#N/A</v>
      </c>
      <c r="AD14" s="42">
        <v>42309</v>
      </c>
      <c r="AE14" s="4">
        <f>HAVERM!P78</f>
        <v>120.86215</v>
      </c>
      <c r="AF14" s="4">
        <f>'Bloom - Monthly US data'!M372</f>
        <v>20.503121626281946</v>
      </c>
    </row>
    <row r="15" spans="1:32" x14ac:dyDescent="0.35">
      <c r="A15" s="6">
        <v>44896</v>
      </c>
      <c r="B15" s="4">
        <f>100*((HAVERM!D163/HAVERM!D151)-1)</f>
        <v>6.8376068376068355</v>
      </c>
      <c r="G15" s="6">
        <v>44896</v>
      </c>
      <c r="H15" s="4">
        <f>HAVERM!E163</f>
        <v>7.3</v>
      </c>
      <c r="K15" s="6">
        <v>45931</v>
      </c>
      <c r="L15" s="4"/>
      <c r="M15" s="4">
        <f>HAVERQ!C51</f>
        <v>3.5</v>
      </c>
      <c r="N15" s="4">
        <f>100*((GMW!B218/GMW!B214)-1)</f>
        <v>3.1315511785928285</v>
      </c>
      <c r="O15" s="4">
        <v>2.2000000000000002</v>
      </c>
      <c r="P15">
        <v>2</v>
      </c>
      <c r="R15" s="42">
        <v>43800</v>
      </c>
      <c r="S15" s="4">
        <f>HAVERM!F127</f>
        <v>1.99</v>
      </c>
      <c r="T15" s="4">
        <f>HAVERM!G127</f>
        <v>2.3719999999999999</v>
      </c>
      <c r="U15" s="4" t="e">
        <f>HAVERM!H127</f>
        <v>#N/A</v>
      </c>
      <c r="V15" s="4" t="e">
        <f>HAVERM!I127</f>
        <v>#N/A</v>
      </c>
      <c r="X15" s="42">
        <v>43800</v>
      </c>
      <c r="Y15" s="4">
        <f>HAVERM!J127</f>
        <v>1.948</v>
      </c>
      <c r="Z15" s="4">
        <f>HAVERM!K127</f>
        <v>2.246</v>
      </c>
      <c r="AA15" s="4" t="e">
        <f>HAVERM!L127</f>
        <v>#N/A</v>
      </c>
      <c r="AB15" s="4" t="e">
        <f>HAVERM!M127</f>
        <v>#N/A</v>
      </c>
      <c r="AD15" s="42">
        <v>42339</v>
      </c>
      <c r="AE15" s="4">
        <f>HAVERM!P79</f>
        <v>82.872789999999995</v>
      </c>
      <c r="AF15" s="4">
        <f>'Bloom - Monthly US data'!M373</f>
        <v>20.475545821354942</v>
      </c>
    </row>
    <row r="16" spans="1:32" x14ac:dyDescent="0.35">
      <c r="A16" s="6">
        <v>44927</v>
      </c>
      <c r="B16" s="4">
        <f>100*((HAVERM!D164/HAVERM!D152)-1)</f>
        <v>5.9024807527801482</v>
      </c>
      <c r="G16" s="6">
        <v>44927</v>
      </c>
      <c r="H16" s="4">
        <f>HAVERM!E164</f>
        <v>7.1</v>
      </c>
      <c r="K16" s="6">
        <v>46023</v>
      </c>
      <c r="L16" s="4"/>
      <c r="M16" s="4">
        <f>HAVERQ!C52</f>
        <v>3</v>
      </c>
      <c r="N16" s="4">
        <f>100*((GMW!B219/GMW!B215)-1)</f>
        <v>2.9609748913923761</v>
      </c>
      <c r="O16" s="4"/>
      <c r="P16">
        <v>2</v>
      </c>
      <c r="R16" s="42">
        <v>43831</v>
      </c>
      <c r="S16" s="4">
        <f>HAVERM!F128</f>
        <v>2.06</v>
      </c>
      <c r="T16" s="4">
        <f>HAVERM!G128</f>
        <v>2.117</v>
      </c>
      <c r="U16" s="4" t="e">
        <f>HAVERM!H128</f>
        <v>#N/A</v>
      </c>
      <c r="V16" s="4" t="e">
        <f>HAVERM!I128</f>
        <v>#N/A</v>
      </c>
      <c r="X16" s="42">
        <v>43831</v>
      </c>
      <c r="Y16" s="4">
        <f>HAVERM!J128</f>
        <v>1.9710000000000001</v>
      </c>
      <c r="Z16" s="4">
        <f>HAVERM!K128</f>
        <v>2.214</v>
      </c>
      <c r="AA16" s="4" t="e">
        <f>HAVERM!L128</f>
        <v>#N/A</v>
      </c>
      <c r="AB16" s="4" t="e">
        <f>HAVERM!M128</f>
        <v>#N/A</v>
      </c>
      <c r="AD16" s="42">
        <v>42370</v>
      </c>
      <c r="AE16" s="4">
        <f>HAVERM!P80</f>
        <v>135.63231999999999</v>
      </c>
      <c r="AF16" s="4">
        <f>'Bloom - Monthly US data'!M374</f>
        <v>42.781122645061046</v>
      </c>
    </row>
    <row r="17" spans="1:32" x14ac:dyDescent="0.35">
      <c r="A17" s="6">
        <v>44958</v>
      </c>
      <c r="B17" s="4">
        <f>100*((HAVERM!D165/HAVERM!D153)-1)</f>
        <v>6.6496163682864484</v>
      </c>
      <c r="G17" s="6">
        <v>44958</v>
      </c>
      <c r="H17" s="4">
        <f>HAVERM!E165</f>
        <v>7.1</v>
      </c>
      <c r="K17" s="6">
        <v>46113</v>
      </c>
      <c r="L17" s="4"/>
      <c r="M17" s="4">
        <f>HAVERQ!C53</f>
        <v>2.6</v>
      </c>
      <c r="N17" s="4">
        <f>100*((GMW!B220/GMW!B216)-1)</f>
        <v>2.5644304244409222</v>
      </c>
      <c r="O17" s="4"/>
      <c r="P17">
        <v>2</v>
      </c>
      <c r="R17" s="42">
        <v>43862</v>
      </c>
      <c r="S17" s="4">
        <f>HAVERM!F129</f>
        <v>1.74</v>
      </c>
      <c r="T17" s="4">
        <f>HAVERM!G129</f>
        <v>2.0939999999999999</v>
      </c>
      <c r="U17" s="4" t="e">
        <f>HAVERM!H129</f>
        <v>#N/A</v>
      </c>
      <c r="V17" s="4" t="e">
        <f>HAVERM!I129</f>
        <v>#N/A</v>
      </c>
      <c r="X17" s="42">
        <v>43862</v>
      </c>
      <c r="Y17" s="4">
        <f>HAVERM!J129</f>
        <v>1.931</v>
      </c>
      <c r="Z17" s="4">
        <f>HAVERM!K129</f>
        <v>2.1949999999999998</v>
      </c>
      <c r="AA17" s="4" t="e">
        <f>HAVERM!L129</f>
        <v>#N/A</v>
      </c>
      <c r="AB17" s="4" t="e">
        <f>HAVERM!M129</f>
        <v>#N/A</v>
      </c>
      <c r="AD17" s="42">
        <v>42401</v>
      </c>
      <c r="AE17" s="4">
        <f>HAVERM!P81</f>
        <v>190.81671</v>
      </c>
      <c r="AF17" s="4">
        <f>'Bloom - Monthly US data'!M375</f>
        <v>26.272141839100378</v>
      </c>
    </row>
    <row r="18" spans="1:32" x14ac:dyDescent="0.35">
      <c r="A18" s="6">
        <v>44986</v>
      </c>
      <c r="B18" s="4">
        <f>100*((HAVERM!D166/HAVERM!D154)-1)</f>
        <v>6.6892464013547981</v>
      </c>
      <c r="G18" s="6">
        <v>44986</v>
      </c>
      <c r="H18" s="4">
        <f>HAVERM!E166</f>
        <v>7.2</v>
      </c>
      <c r="K18" s="6">
        <v>46204</v>
      </c>
      <c r="L18" s="4"/>
      <c r="M18" s="4">
        <f>HAVERQ!C54</f>
        <v>2.6</v>
      </c>
      <c r="N18" s="4">
        <f>100*((GMW!B221/GMW!B217)-1)</f>
        <v>2.3642295228008869</v>
      </c>
      <c r="O18" s="4"/>
      <c r="P18">
        <v>2</v>
      </c>
      <c r="R18" s="42">
        <v>43891</v>
      </c>
      <c r="S18" s="4">
        <f>HAVERM!F130</f>
        <v>1.69</v>
      </c>
      <c r="T18" s="4">
        <f>HAVERM!G130</f>
        <v>1.5980000000000001</v>
      </c>
      <c r="U18" s="4" t="e">
        <f>HAVERM!H130</f>
        <v>#N/A</v>
      </c>
      <c r="V18" s="4" t="e">
        <f>HAVERM!I130</f>
        <v>#N/A</v>
      </c>
      <c r="X18" s="42">
        <v>43891</v>
      </c>
      <c r="Y18" s="4">
        <f>HAVERM!J130</f>
        <v>1.83</v>
      </c>
      <c r="Z18" s="4">
        <f>HAVERM!K130</f>
        <v>1.9370000000000001</v>
      </c>
      <c r="AA18" s="4" t="e">
        <f>HAVERM!L130</f>
        <v>#N/A</v>
      </c>
      <c r="AB18" s="4" t="e">
        <f>HAVERM!M130</f>
        <v>#N/A</v>
      </c>
      <c r="AD18" s="42">
        <v>42430</v>
      </c>
      <c r="AE18" s="4">
        <f>HAVERM!P82</f>
        <v>290.92952000000002</v>
      </c>
      <c r="AF18" s="4">
        <f>'Bloom - Monthly US data'!M376</f>
        <v>49.187943138521874</v>
      </c>
    </row>
    <row r="19" spans="1:32" x14ac:dyDescent="0.35">
      <c r="A19" s="6">
        <v>45017</v>
      </c>
      <c r="B19" s="4">
        <f>100*((HAVERM!D167/HAVERM!D155)-1)</f>
        <v>6.9340016708437702</v>
      </c>
      <c r="G19" s="6">
        <v>45017</v>
      </c>
      <c r="H19" s="4">
        <f>HAVERM!E167</f>
        <v>7.7</v>
      </c>
      <c r="K19" s="6">
        <v>46296</v>
      </c>
      <c r="L19" s="4"/>
      <c r="M19" s="4">
        <f>HAVERQ!C55</f>
        <v>2.4</v>
      </c>
      <c r="N19" s="4">
        <f>100*((GMW!B222/GMW!B218)-1)</f>
        <v>2.2010035262518768</v>
      </c>
      <c r="O19" s="4"/>
      <c r="P19">
        <v>2</v>
      </c>
      <c r="R19" s="42">
        <v>43922</v>
      </c>
      <c r="S19" s="4">
        <f>HAVERM!F131</f>
        <v>1.87</v>
      </c>
      <c r="T19" s="4">
        <f>HAVERM!G131</f>
        <v>1.2130000000000001</v>
      </c>
      <c r="U19" s="4" t="e">
        <f>HAVERM!H131</f>
        <v>#N/A</v>
      </c>
      <c r="V19" s="4" t="e">
        <f>HAVERM!I131</f>
        <v>#N/A</v>
      </c>
      <c r="X19" s="42">
        <v>43922</v>
      </c>
      <c r="Y19" s="4">
        <f>HAVERM!J131</f>
        <v>1.7649999999999999</v>
      </c>
      <c r="Z19" s="4">
        <f>HAVERM!K131</f>
        <v>1.635</v>
      </c>
      <c r="AA19" s="4" t="e">
        <f>HAVERM!L131</f>
        <v>#N/A</v>
      </c>
      <c r="AB19" s="4" t="e">
        <f>HAVERM!M131</f>
        <v>#N/A</v>
      </c>
      <c r="AD19" s="42">
        <v>42461</v>
      </c>
      <c r="AE19" s="4">
        <f>HAVERM!P83</f>
        <v>197.17080000000001</v>
      </c>
      <c r="AF19" s="4">
        <f>'Bloom - Monthly US data'!M377</f>
        <v>42.923388368010663</v>
      </c>
    </row>
    <row r="20" spans="1:32" x14ac:dyDescent="0.35">
      <c r="A20" s="6">
        <v>45047</v>
      </c>
      <c r="B20" s="4">
        <f>100*((HAVERM!D168/HAVERM!D156)-1)</f>
        <v>7.3211314475873479</v>
      </c>
      <c r="G20" s="6">
        <v>45047</v>
      </c>
      <c r="H20" s="4">
        <f>HAVERM!E168</f>
        <v>7.9</v>
      </c>
      <c r="K20" s="6">
        <v>46388</v>
      </c>
      <c r="L20" s="4"/>
      <c r="M20" s="4">
        <f>HAVERQ!C56</f>
        <v>2.2999999999999998</v>
      </c>
      <c r="N20" s="4">
        <f>100*((GMW!B223/GMW!B219)-1)</f>
        <v>2.1744058733631277</v>
      </c>
      <c r="O20" s="4"/>
      <c r="P20">
        <v>2</v>
      </c>
      <c r="R20" s="42">
        <v>43952</v>
      </c>
      <c r="S20" s="4">
        <f>HAVERM!F132</f>
        <v>1.72</v>
      </c>
      <c r="T20" s="4">
        <f>HAVERM!G132</f>
        <v>1.389</v>
      </c>
      <c r="U20" s="4" t="e">
        <f>HAVERM!H132</f>
        <v>#N/A</v>
      </c>
      <c r="V20" s="4" t="e">
        <f>HAVERM!I132</f>
        <v>#N/A</v>
      </c>
      <c r="X20" s="42">
        <v>43952</v>
      </c>
      <c r="Y20" s="4">
        <f>HAVERM!J132</f>
        <v>1.7589999999999999</v>
      </c>
      <c r="Z20" s="4">
        <f>HAVERM!K132</f>
        <v>1.4</v>
      </c>
      <c r="AA20" s="4" t="e">
        <f>HAVERM!L132</f>
        <v>#N/A</v>
      </c>
      <c r="AB20" s="4" t="e">
        <f>HAVERM!M132</f>
        <v>#N/A</v>
      </c>
      <c r="AD20" s="42">
        <v>42491</v>
      </c>
      <c r="AE20" s="4">
        <f>HAVERM!P84</f>
        <v>246.75491</v>
      </c>
      <c r="AF20" s="4">
        <f>'Bloom - Monthly US data'!M378</f>
        <v>76.848017114656813</v>
      </c>
    </row>
    <row r="21" spans="1:32" x14ac:dyDescent="0.35">
      <c r="A21" s="6">
        <v>45078</v>
      </c>
      <c r="B21" s="4">
        <f>100*((HAVERM!D169/HAVERM!D157)-1)</f>
        <v>7.1900826446280819</v>
      </c>
      <c r="G21" s="6">
        <v>45078</v>
      </c>
      <c r="H21" s="4">
        <f>HAVERM!E169</f>
        <v>8.1999999999999993</v>
      </c>
      <c r="K21" s="6">
        <v>46478</v>
      </c>
      <c r="L21" s="4"/>
      <c r="M21" s="4">
        <f>HAVERQ!C57</f>
        <v>2.2000000000000002</v>
      </c>
      <c r="N21" s="4">
        <f>100*((GMW!B224/GMW!B220)-1)</f>
        <v>2.1280770451300057</v>
      </c>
      <c r="O21" s="4"/>
      <c r="P21">
        <v>2</v>
      </c>
      <c r="R21" s="42">
        <v>43983</v>
      </c>
      <c r="S21" s="4">
        <f>HAVERM!F133</f>
        <v>1.18</v>
      </c>
      <c r="T21" s="4">
        <f>HAVERM!G133</f>
        <v>1.431</v>
      </c>
      <c r="U21" s="4" t="e">
        <f>HAVERM!H133</f>
        <v>#N/A</v>
      </c>
      <c r="V21" s="4" t="e">
        <f>HAVERM!I133</f>
        <v>#N/A</v>
      </c>
      <c r="X21" s="42">
        <v>43983</v>
      </c>
      <c r="Y21" s="4">
        <f>HAVERM!J133</f>
        <v>1.59</v>
      </c>
      <c r="Z21" s="4">
        <f>HAVERM!K133</f>
        <v>1.3440000000000001</v>
      </c>
      <c r="AA21" s="4" t="e">
        <f>HAVERM!L133</f>
        <v>#N/A</v>
      </c>
      <c r="AB21" s="4" t="e">
        <f>HAVERM!M133</f>
        <v>#N/A</v>
      </c>
      <c r="AD21" s="42">
        <v>42522</v>
      </c>
      <c r="AE21" s="4">
        <f>HAVERM!P85</f>
        <v>503.94249000000002</v>
      </c>
      <c r="AF21" s="4">
        <f>'Bloom - Monthly US data'!M379</f>
        <v>271.07246177622369</v>
      </c>
    </row>
    <row r="22" spans="1:32" x14ac:dyDescent="0.35">
      <c r="A22" s="6">
        <v>45108</v>
      </c>
      <c r="B22" s="4">
        <f>100*((HAVERM!D170/HAVERM!D158)-1)</f>
        <v>7.4651353568498724</v>
      </c>
      <c r="G22" s="6">
        <v>45108</v>
      </c>
      <c r="H22" s="4">
        <f>HAVERM!E170</f>
        <v>8.1</v>
      </c>
      <c r="K22" s="6">
        <v>46569</v>
      </c>
      <c r="L22" s="4"/>
      <c r="M22" s="4">
        <f>HAVERQ!C58</f>
        <v>2.1</v>
      </c>
      <c r="N22" s="4">
        <f>100*((GMW!B225/GMW!B221)-1)</f>
        <v>2.1274585030636173</v>
      </c>
      <c r="O22" s="4"/>
      <c r="P22">
        <v>2</v>
      </c>
      <c r="R22" s="42">
        <v>44013</v>
      </c>
      <c r="S22" s="4">
        <f>HAVERM!F134</f>
        <v>1.34</v>
      </c>
      <c r="T22" s="4">
        <f>HAVERM!G134</f>
        <v>1.661</v>
      </c>
      <c r="U22" s="4" t="e">
        <f>HAVERM!H134</f>
        <v>#N/A</v>
      </c>
      <c r="V22" s="4" t="e">
        <f>HAVERM!I134</f>
        <v>#N/A</v>
      </c>
      <c r="X22" s="42">
        <v>44013</v>
      </c>
      <c r="Y22" s="4">
        <f>HAVERM!J134</f>
        <v>1.4139999999999999</v>
      </c>
      <c r="Z22" s="4">
        <f>HAVERM!K134</f>
        <v>1.494</v>
      </c>
      <c r="AA22" s="4" t="e">
        <f>HAVERM!L134</f>
        <v>#N/A</v>
      </c>
      <c r="AB22" s="4" t="e">
        <f>HAVERM!M134</f>
        <v>#N/A</v>
      </c>
      <c r="AD22" s="42">
        <v>42552</v>
      </c>
      <c r="AE22" s="4">
        <f>HAVERM!P86</f>
        <v>558.22364000000005</v>
      </c>
      <c r="AF22" s="4">
        <f>'Bloom - Monthly US data'!M380</f>
        <v>116.30263661925956</v>
      </c>
    </row>
    <row r="23" spans="1:32" x14ac:dyDescent="0.35">
      <c r="A23" s="6">
        <v>45139</v>
      </c>
      <c r="B23" s="4">
        <f>100*((HAVERM!D171/HAVERM!D159)-1)</f>
        <v>6.764466177669104</v>
      </c>
      <c r="G23" s="6">
        <v>45139</v>
      </c>
      <c r="H23" s="4">
        <f>HAVERM!E171</f>
        <v>8.1</v>
      </c>
      <c r="K23" s="6">
        <v>46661</v>
      </c>
      <c r="L23" s="4"/>
      <c r="M23" s="4"/>
      <c r="N23" s="4">
        <f>100*((GMW!B226/GMW!B222)-1)</f>
        <v>2.1133326645053518</v>
      </c>
      <c r="O23" s="4"/>
      <c r="P23">
        <v>2</v>
      </c>
      <c r="R23" s="42">
        <v>44044</v>
      </c>
      <c r="S23" s="4">
        <f>HAVERM!F135</f>
        <v>1.04</v>
      </c>
      <c r="T23" s="4">
        <f>HAVERM!G135</f>
        <v>2.16</v>
      </c>
      <c r="U23" s="4" t="e">
        <f>HAVERM!H135</f>
        <v>#N/A</v>
      </c>
      <c r="V23" s="4" t="e">
        <f>HAVERM!I135</f>
        <v>#N/A</v>
      </c>
      <c r="X23" s="42">
        <v>44044</v>
      </c>
      <c r="Y23" s="4">
        <f>HAVERM!J135</f>
        <v>1.1870000000000001</v>
      </c>
      <c r="Z23" s="4">
        <f>HAVERM!K135</f>
        <v>1.7509999999999999</v>
      </c>
      <c r="AA23" s="4" t="e">
        <f>HAVERM!L135</f>
        <v>#N/A</v>
      </c>
      <c r="AB23" s="4" t="e">
        <f>HAVERM!M135</f>
        <v>#N/A</v>
      </c>
      <c r="AD23" s="42">
        <v>42583</v>
      </c>
      <c r="AE23" s="4">
        <f>HAVERM!P87</f>
        <v>311.36482999999998</v>
      </c>
      <c r="AF23" s="4">
        <f>'Bloom - Monthly US data'!M381</f>
        <v>155.27431498838783</v>
      </c>
    </row>
    <row r="24" spans="1:32" x14ac:dyDescent="0.35">
      <c r="A24" s="6">
        <v>45170</v>
      </c>
      <c r="B24" s="4">
        <f>100*((HAVERM!D172/HAVERM!D160)-1)</f>
        <v>6.9161920260374377</v>
      </c>
      <c r="C24" s="4"/>
      <c r="D24" s="4"/>
      <c r="E24" s="4"/>
      <c r="G24" s="6">
        <v>45170</v>
      </c>
      <c r="H24" s="4">
        <f>HAVERM!E172</f>
        <v>7.8</v>
      </c>
      <c r="R24" s="42">
        <v>44075</v>
      </c>
      <c r="S24" s="4">
        <f>HAVERM!F136</f>
        <v>1.57</v>
      </c>
      <c r="T24" s="4">
        <f>HAVERM!G136</f>
        <v>1.853</v>
      </c>
      <c r="U24" s="4" t="e">
        <f>HAVERM!H136</f>
        <v>#N/A</v>
      </c>
      <c r="V24" s="4" t="e">
        <f>HAVERM!I136</f>
        <v>#N/A</v>
      </c>
      <c r="X24" s="42">
        <v>44075</v>
      </c>
      <c r="Y24" s="4">
        <f>HAVERM!J136</f>
        <v>1.3169999999999999</v>
      </c>
      <c r="Z24" s="4">
        <f>HAVERM!K136</f>
        <v>1.891</v>
      </c>
      <c r="AA24" s="4" t="e">
        <f>HAVERM!L136</f>
        <v>#N/A</v>
      </c>
      <c r="AB24" s="4" t="e">
        <f>HAVERM!M136</f>
        <v>#N/A</v>
      </c>
      <c r="AD24" s="42">
        <v>42614</v>
      </c>
      <c r="AE24" s="4">
        <f>HAVERM!P88</f>
        <v>209.63793999999999</v>
      </c>
      <c r="AF24" s="4">
        <f>'Bloom - Monthly US data'!M382</f>
        <v>93.079444235359503</v>
      </c>
    </row>
    <row r="25" spans="1:32" x14ac:dyDescent="0.35">
      <c r="A25" s="6">
        <v>45200</v>
      </c>
      <c r="B25" s="4">
        <f>100*((HAVERM!D173/HAVERM!D161)-1)</f>
        <v>6.5428109854604344</v>
      </c>
      <c r="C25" s="4"/>
      <c r="D25" s="4"/>
      <c r="E25" s="4"/>
      <c r="G25" s="6">
        <v>45200</v>
      </c>
      <c r="H25" s="4">
        <f>HAVERM!E173</f>
        <v>7.2</v>
      </c>
      <c r="R25" s="42">
        <v>44105</v>
      </c>
      <c r="S25" s="4">
        <f>HAVERM!F137</f>
        <v>2.21</v>
      </c>
      <c r="T25" s="4">
        <f>HAVERM!G137</f>
        <v>2.3540000000000001</v>
      </c>
      <c r="U25" s="4" t="e">
        <f>HAVERM!H137</f>
        <v>#N/A</v>
      </c>
      <c r="V25" s="4" t="e">
        <f>HAVERM!I137</f>
        <v>#N/A</v>
      </c>
      <c r="X25" s="42">
        <v>44105</v>
      </c>
      <c r="Y25" s="4">
        <f>HAVERM!J137</f>
        <v>1.6060000000000001</v>
      </c>
      <c r="Z25" s="4">
        <f>HAVERM!K137</f>
        <v>2.1219999999999999</v>
      </c>
      <c r="AA25" s="4" t="e">
        <f>HAVERM!L137</f>
        <v>#N/A</v>
      </c>
      <c r="AB25" s="4" t="e">
        <f>HAVERM!M137</f>
        <v>#N/A</v>
      </c>
      <c r="AD25" s="42">
        <v>42644</v>
      </c>
      <c r="AE25" s="4">
        <f>HAVERM!P89</f>
        <v>270.02348999999998</v>
      </c>
      <c r="AF25" s="4">
        <f>'Bloom - Monthly US data'!M383</f>
        <v>83.538371339557074</v>
      </c>
    </row>
    <row r="26" spans="1:32" x14ac:dyDescent="0.35">
      <c r="A26" s="6">
        <v>45231</v>
      </c>
      <c r="B26" s="4">
        <f>100*((HAVERM!D174/HAVERM!D162)-1)</f>
        <v>6.209677419354831</v>
      </c>
      <c r="C26" s="4"/>
      <c r="D26" s="4"/>
      <c r="E26" s="4"/>
      <c r="G26" s="6">
        <v>45231</v>
      </c>
      <c r="H26" s="4">
        <f>HAVERM!E174</f>
        <v>6.6</v>
      </c>
      <c r="R26" s="42">
        <v>44136</v>
      </c>
      <c r="S26" s="4">
        <f>HAVERM!F138</f>
        <v>1.69</v>
      </c>
      <c r="T26" s="4">
        <f>HAVERM!G138</f>
        <v>2.0920000000000001</v>
      </c>
      <c r="U26" s="4" t="e">
        <f>HAVERM!H138</f>
        <v>#N/A</v>
      </c>
      <c r="V26" s="4" t="e">
        <f>HAVERM!I138</f>
        <v>#N/A</v>
      </c>
      <c r="X26" s="42">
        <v>44136</v>
      </c>
      <c r="Y26" s="4">
        <f>HAVERM!J138</f>
        <v>1.823</v>
      </c>
      <c r="Z26" s="4">
        <f>HAVERM!K138</f>
        <v>2.0990000000000002</v>
      </c>
      <c r="AA26" s="4" t="e">
        <f>HAVERM!L138</f>
        <v>#N/A</v>
      </c>
      <c r="AB26" s="4" t="e">
        <f>HAVERM!M138</f>
        <v>#N/A</v>
      </c>
      <c r="AD26" s="42">
        <v>42675</v>
      </c>
      <c r="AE26" s="4">
        <f>HAVERM!P90</f>
        <v>358.82841000000002</v>
      </c>
      <c r="AF26" s="4">
        <f>'Bloom - Monthly US data'!M384</f>
        <v>540.41870128819392</v>
      </c>
    </row>
    <row r="27" spans="1:32" x14ac:dyDescent="0.35">
      <c r="A27" s="6">
        <v>45261</v>
      </c>
      <c r="B27" s="4">
        <f>100*((HAVERM!D175/HAVERM!D163)-1)</f>
        <v>6.4000000000000057</v>
      </c>
      <c r="C27" s="4"/>
      <c r="D27" s="4"/>
      <c r="E27" s="4"/>
      <c r="G27" s="6">
        <v>45261</v>
      </c>
      <c r="H27" s="4">
        <f>HAVERM!E175</f>
        <v>6.2</v>
      </c>
      <c r="R27" s="42">
        <v>44166</v>
      </c>
      <c r="S27" s="4">
        <f>HAVERM!F139</f>
        <v>0.88</v>
      </c>
      <c r="T27" s="4">
        <f>HAVERM!G139</f>
        <v>2.7050000000000001</v>
      </c>
      <c r="U27" s="4" t="e">
        <f>HAVERM!H139</f>
        <v>#N/A</v>
      </c>
      <c r="V27" s="4" t="e">
        <f>HAVERM!I139</f>
        <v>#N/A</v>
      </c>
      <c r="X27" s="42">
        <v>44166</v>
      </c>
      <c r="Y27" s="4">
        <f>HAVERM!J139</f>
        <v>1.591</v>
      </c>
      <c r="Z27" s="4">
        <f>HAVERM!K139</f>
        <v>2.383</v>
      </c>
      <c r="AA27" s="4" t="e">
        <f>HAVERM!L139</f>
        <v>#N/A</v>
      </c>
      <c r="AB27" s="4" t="e">
        <f>HAVERM!M139</f>
        <v>#N/A</v>
      </c>
      <c r="AD27" s="42">
        <v>42705</v>
      </c>
      <c r="AE27" s="4">
        <f>HAVERM!P91</f>
        <v>196.34369000000001</v>
      </c>
      <c r="AF27" s="4">
        <f>'Bloom - Monthly US data'!M385</f>
        <v>275.12017261153028</v>
      </c>
    </row>
    <row r="28" spans="1:32" x14ac:dyDescent="0.35">
      <c r="A28" s="6">
        <v>45292</v>
      </c>
      <c r="B28" s="4">
        <f>100*((HAVERM!D176/HAVERM!D164)-1)</f>
        <v>6.5428109854604344</v>
      </c>
      <c r="C28" s="4"/>
      <c r="D28" s="4"/>
      <c r="E28" s="4"/>
      <c r="G28" s="6">
        <v>45292</v>
      </c>
      <c r="H28" s="4">
        <f>HAVERM!E176</f>
        <v>6.1</v>
      </c>
      <c r="R28" s="42">
        <v>44197</v>
      </c>
      <c r="S28" s="4">
        <f>HAVERM!F140</f>
        <v>1.83</v>
      </c>
      <c r="T28" s="4">
        <f>HAVERM!G140</f>
        <v>2.5169999999999999</v>
      </c>
      <c r="U28" s="4" t="e">
        <f>HAVERM!H140</f>
        <v>#N/A</v>
      </c>
      <c r="V28" s="4" t="e">
        <f>HAVERM!I140</f>
        <v>#N/A</v>
      </c>
      <c r="X28" s="42">
        <v>44197</v>
      </c>
      <c r="Y28" s="4">
        <f>HAVERM!J140</f>
        <v>1.4670000000000001</v>
      </c>
      <c r="Z28" s="4">
        <f>HAVERM!K140</f>
        <v>2.4380000000000002</v>
      </c>
      <c r="AA28" s="4" t="e">
        <f>HAVERM!L140</f>
        <v>#N/A</v>
      </c>
      <c r="AB28" s="4" t="e">
        <f>HAVERM!M140</f>
        <v>#N/A</v>
      </c>
      <c r="AD28" s="42">
        <v>42736</v>
      </c>
      <c r="AE28" s="4">
        <f>HAVERM!P92</f>
        <v>257.84840000000003</v>
      </c>
      <c r="AF28" s="4">
        <f>'Bloom - Monthly US data'!M386</f>
        <v>474.80270698080318</v>
      </c>
    </row>
    <row r="29" spans="1:32" x14ac:dyDescent="0.35">
      <c r="A29" s="6">
        <v>45323</v>
      </c>
      <c r="B29" s="4">
        <f>100*((HAVERM!D177/HAVERM!D165)-1)</f>
        <v>6.0751398880895202</v>
      </c>
      <c r="C29" s="4"/>
      <c r="D29" s="4"/>
      <c r="E29" s="4"/>
      <c r="G29" s="6">
        <v>45323</v>
      </c>
      <c r="H29" s="4">
        <f>HAVERM!E177</f>
        <v>5.9</v>
      </c>
      <c r="R29" s="42">
        <v>44228</v>
      </c>
      <c r="S29" s="4">
        <f>HAVERM!F141</f>
        <v>2.0499999999999998</v>
      </c>
      <c r="T29" s="4">
        <f>HAVERM!G141</f>
        <v>2.7189999999999999</v>
      </c>
      <c r="U29" s="4" t="e">
        <f>HAVERM!H141</f>
        <v>#N/A</v>
      </c>
      <c r="V29" s="4" t="e">
        <f>HAVERM!I141</f>
        <v>#N/A</v>
      </c>
      <c r="X29" s="42">
        <v>44228</v>
      </c>
      <c r="Y29" s="4">
        <f>HAVERM!J141</f>
        <v>1.589</v>
      </c>
      <c r="Z29" s="4">
        <f>HAVERM!K141</f>
        <v>2.6469999999999998</v>
      </c>
      <c r="AA29" s="4" t="e">
        <f>HAVERM!L141</f>
        <v>#N/A</v>
      </c>
      <c r="AB29" s="4" t="e">
        <f>HAVERM!M141</f>
        <v>#N/A</v>
      </c>
      <c r="AD29" s="42">
        <v>42767</v>
      </c>
      <c r="AE29" s="4">
        <f>HAVERM!P93</f>
        <v>194.04470000000001</v>
      </c>
      <c r="AF29" s="4">
        <f>'Bloom - Monthly US data'!M387</f>
        <v>250.13309315641874</v>
      </c>
    </row>
    <row r="30" spans="1:32" x14ac:dyDescent="0.35">
      <c r="A30" s="6">
        <v>45352</v>
      </c>
      <c r="B30" s="4">
        <f>100*((HAVERM!D178/HAVERM!D166)-1)</f>
        <v>5.9523809523809534</v>
      </c>
      <c r="C30" s="4"/>
      <c r="D30" s="4"/>
      <c r="E30" s="4"/>
      <c r="G30" s="6">
        <v>45352</v>
      </c>
      <c r="H30" s="4">
        <f>HAVERM!E178</f>
        <v>5.8</v>
      </c>
      <c r="R30" s="42">
        <v>44256</v>
      </c>
      <c r="S30" s="4">
        <f>HAVERM!F142</f>
        <v>1.65</v>
      </c>
      <c r="T30" s="4">
        <f>HAVERM!G142</f>
        <v>2.9729999999999999</v>
      </c>
      <c r="U30" s="4" t="e">
        <f>HAVERM!H142</f>
        <v>#N/A</v>
      </c>
      <c r="V30" s="4" t="e">
        <f>HAVERM!I142</f>
        <v>#N/A</v>
      </c>
      <c r="X30" s="42">
        <v>44256</v>
      </c>
      <c r="Y30" s="4">
        <f>HAVERM!J142</f>
        <v>1.847</v>
      </c>
      <c r="Z30" s="4">
        <f>HAVERM!K142</f>
        <v>2.7360000000000002</v>
      </c>
      <c r="AA30" s="4" t="e">
        <f>HAVERM!L142</f>
        <v>#N/A</v>
      </c>
      <c r="AB30" s="4" t="e">
        <f>HAVERM!M142</f>
        <v>#N/A</v>
      </c>
      <c r="AD30" s="42">
        <v>42795</v>
      </c>
      <c r="AE30" s="4">
        <f>HAVERM!P94</f>
        <v>232.45973000000001</v>
      </c>
      <c r="AF30" s="4">
        <f>'Bloom - Monthly US data'!M388</f>
        <v>151.94312083610339</v>
      </c>
    </row>
    <row r="31" spans="1:32" x14ac:dyDescent="0.35">
      <c r="A31" s="6">
        <v>45383</v>
      </c>
      <c r="B31" s="4">
        <f>100*((HAVERM!D179/HAVERM!D167)-1)</f>
        <v>5.859375</v>
      </c>
      <c r="C31" s="4">
        <f>'MPR Chart 2.16 (May)'!L70</f>
        <v>5.52</v>
      </c>
      <c r="D31" s="4"/>
      <c r="E31" s="4"/>
      <c r="G31" s="6">
        <v>45383</v>
      </c>
      <c r="H31" s="4">
        <f>HAVERM!E179</f>
        <v>5.7</v>
      </c>
      <c r="R31" s="42">
        <v>44287</v>
      </c>
      <c r="S31" s="4">
        <f>HAVERM!F143</f>
        <v>2.79</v>
      </c>
      <c r="T31" s="4">
        <f>HAVERM!G143</f>
        <v>3.1389999999999998</v>
      </c>
      <c r="U31" s="4" t="e">
        <f>HAVERM!H143</f>
        <v>#N/A</v>
      </c>
      <c r="V31" s="4" t="e">
        <f>HAVERM!I143</f>
        <v>#N/A</v>
      </c>
      <c r="X31" s="42">
        <v>44287</v>
      </c>
      <c r="Y31" s="4">
        <f>HAVERM!J143</f>
        <v>2.165</v>
      </c>
      <c r="Z31" s="4">
        <f>HAVERM!K143</f>
        <v>2.944</v>
      </c>
      <c r="AA31" s="4" t="e">
        <f>HAVERM!L143</f>
        <v>#N/A</v>
      </c>
      <c r="AB31" s="4" t="e">
        <f>HAVERM!M143</f>
        <v>#N/A</v>
      </c>
      <c r="AD31" s="42">
        <v>42826</v>
      </c>
      <c r="AE31" s="4">
        <f>HAVERM!P95</f>
        <v>169.17604</v>
      </c>
      <c r="AF31" s="4">
        <f>'Bloom - Monthly US data'!M389</f>
        <v>153.35011477760236</v>
      </c>
    </row>
    <row r="32" spans="1:32" x14ac:dyDescent="0.35">
      <c r="A32" s="6">
        <v>45413</v>
      </c>
      <c r="B32" s="4">
        <f>100*((HAVERM!D180/HAVERM!D168)-1)</f>
        <v>5.7364341085271331</v>
      </c>
      <c r="C32" s="4">
        <f>'MPR Chart 2.16 (May)'!L71</f>
        <v>5.258</v>
      </c>
      <c r="D32" s="4"/>
      <c r="E32" s="4"/>
      <c r="G32" s="6">
        <v>45413</v>
      </c>
      <c r="H32" s="4">
        <f>HAVERM!E180</f>
        <v>5.6</v>
      </c>
      <c r="R32" s="42">
        <v>44317</v>
      </c>
      <c r="S32" s="4">
        <f>HAVERM!F144</f>
        <v>2.83</v>
      </c>
      <c r="T32" s="4">
        <f>HAVERM!G144</f>
        <v>3.4420000000000002</v>
      </c>
      <c r="U32" s="4" t="e">
        <f>HAVERM!H144</f>
        <v>#N/A</v>
      </c>
      <c r="V32" s="4" t="e">
        <f>HAVERM!I144</f>
        <v>#N/A</v>
      </c>
      <c r="X32" s="42">
        <v>44317</v>
      </c>
      <c r="Y32" s="4">
        <f>HAVERM!J144</f>
        <v>2.4239999999999999</v>
      </c>
      <c r="Z32" s="4">
        <f>HAVERM!K144</f>
        <v>3.1850000000000001</v>
      </c>
      <c r="AA32" s="4" t="e">
        <f>HAVERM!L144</f>
        <v>#N/A</v>
      </c>
      <c r="AB32" s="4" t="e">
        <f>HAVERM!M144</f>
        <v>#N/A</v>
      </c>
      <c r="AD32" s="42">
        <v>42856</v>
      </c>
      <c r="AE32" s="4">
        <f>HAVERM!P96</f>
        <v>159.40145000000001</v>
      </c>
      <c r="AF32" s="4">
        <f>'Bloom - Monthly US data'!M390</f>
        <v>87.267511157505794</v>
      </c>
    </row>
    <row r="33" spans="1:32" x14ac:dyDescent="0.35">
      <c r="A33" s="6">
        <v>45444</v>
      </c>
      <c r="B33" s="4">
        <f>100*((HAVERM!D181/HAVERM!D169)-1)</f>
        <v>5.7054741711642265</v>
      </c>
      <c r="C33" s="4">
        <f>'MPR Chart 2.16 (May)'!L72</f>
        <v>5.1340000000000003</v>
      </c>
      <c r="D33" s="4"/>
      <c r="E33" s="4"/>
      <c r="G33" s="6">
        <v>45444</v>
      </c>
      <c r="H33" s="4">
        <f>HAVERM!E181</f>
        <v>5.4</v>
      </c>
      <c r="I33" s="4"/>
      <c r="R33" s="42">
        <v>44348</v>
      </c>
      <c r="S33" s="4">
        <f>HAVERM!F145</f>
        <v>3.13</v>
      </c>
      <c r="T33" s="4">
        <f>HAVERM!G145</f>
        <v>3.258</v>
      </c>
      <c r="U33" s="4" t="e">
        <f>HAVERM!H145</f>
        <v>#N/A</v>
      </c>
      <c r="V33" s="4" t="e">
        <f>HAVERM!I145</f>
        <v>#N/A</v>
      </c>
      <c r="X33" s="42">
        <v>44348</v>
      </c>
      <c r="Y33" s="4">
        <f>HAVERM!J145</f>
        <v>2.915</v>
      </c>
      <c r="Z33" s="4">
        <f>HAVERM!K145</f>
        <v>3.28</v>
      </c>
      <c r="AA33" s="4" t="e">
        <f>HAVERM!L145</f>
        <v>#N/A</v>
      </c>
      <c r="AB33" s="4" t="e">
        <f>HAVERM!M145</f>
        <v>#N/A</v>
      </c>
      <c r="AD33" s="42">
        <v>42887</v>
      </c>
      <c r="AE33" s="4">
        <f>HAVERM!P97</f>
        <v>318.99115999999998</v>
      </c>
      <c r="AF33" s="4">
        <f>'Bloom - Monthly US data'!M391</f>
        <v>86.85827933221465</v>
      </c>
    </row>
    <row r="34" spans="1:32" x14ac:dyDescent="0.35">
      <c r="A34" s="6">
        <v>45474</v>
      </c>
      <c r="B34" s="4">
        <f>100*((HAVERM!D182/HAVERM!D170)-1)</f>
        <v>5.1908396946565016</v>
      </c>
      <c r="C34" s="4">
        <f>'MPR Chart 2.16 (May)'!L73</f>
        <v>4.9489999999999998</v>
      </c>
      <c r="D34" s="4">
        <f>'MPR Chart 2.16 (Aug)'!L49</f>
        <v>5.5629999999999997</v>
      </c>
      <c r="E34" s="4"/>
      <c r="G34" s="6">
        <v>45474</v>
      </c>
      <c r="H34" s="4">
        <f>HAVERM!E182</f>
        <v>5.2</v>
      </c>
      <c r="I34" s="4"/>
      <c r="R34" s="42">
        <v>44378</v>
      </c>
      <c r="S34" s="4">
        <f>HAVERM!F146</f>
        <v>3.77</v>
      </c>
      <c r="T34" s="4">
        <f>HAVERM!G146</f>
        <v>2.931</v>
      </c>
      <c r="U34" s="4" t="e">
        <f>HAVERM!H146</f>
        <v>#N/A</v>
      </c>
      <c r="V34" s="4" t="e">
        <f>HAVERM!I146</f>
        <v>#N/A</v>
      </c>
      <c r="X34" s="42">
        <v>44378</v>
      </c>
      <c r="Y34" s="4">
        <f>HAVERM!J146</f>
        <v>3.24</v>
      </c>
      <c r="Z34" s="4">
        <f>HAVERM!K146</f>
        <v>3.21</v>
      </c>
      <c r="AA34" s="4" t="e">
        <f>HAVERM!L146</f>
        <v>#N/A</v>
      </c>
      <c r="AB34" s="4" t="e">
        <f>HAVERM!M146</f>
        <v>#N/A</v>
      </c>
      <c r="AD34" s="42">
        <v>42917</v>
      </c>
      <c r="AE34" s="4">
        <f>HAVERM!P98</f>
        <v>183.65895</v>
      </c>
      <c r="AF34" s="4">
        <f>'Bloom - Monthly US data'!M392</f>
        <v>92.143454837233975</v>
      </c>
    </row>
    <row r="35" spans="1:32" x14ac:dyDescent="0.35">
      <c r="A35" s="6">
        <v>45505</v>
      </c>
      <c r="B35" s="4">
        <f>100*((HAVERM!D183/HAVERM!D171)-1)</f>
        <v>5.5725190839694738</v>
      </c>
      <c r="C35" s="4">
        <f>'MPR Chart 2.16 (May)'!L74</f>
        <v>5.0010000000000003</v>
      </c>
      <c r="D35" s="4">
        <f>'MPR Chart 2.16 (Aug)'!L50</f>
        <v>5.84</v>
      </c>
      <c r="E35" s="4"/>
      <c r="G35" s="6">
        <v>45505</v>
      </c>
      <c r="H35" s="4">
        <f>HAVERM!E183</f>
        <v>5.0999999999999996</v>
      </c>
      <c r="I35" s="4"/>
      <c r="R35" s="42">
        <v>44409</v>
      </c>
      <c r="S35" s="4">
        <f>HAVERM!F147</f>
        <v>3.45</v>
      </c>
      <c r="T35" s="4">
        <f>HAVERM!G147</f>
        <v>3.23</v>
      </c>
      <c r="U35" s="4" t="e">
        <f>HAVERM!H147</f>
        <v>#N/A</v>
      </c>
      <c r="V35" s="4" t="e">
        <f>HAVERM!I147</f>
        <v>#N/A</v>
      </c>
      <c r="X35" s="42">
        <v>44409</v>
      </c>
      <c r="Y35" s="4">
        <f>HAVERM!J147</f>
        <v>3.4449999999999998</v>
      </c>
      <c r="Z35" s="4">
        <f>HAVERM!K147</f>
        <v>3.14</v>
      </c>
      <c r="AA35" s="4" t="e">
        <f>HAVERM!L147</f>
        <v>#N/A</v>
      </c>
      <c r="AB35" s="4" t="e">
        <f>HAVERM!M147</f>
        <v>#N/A</v>
      </c>
      <c r="AD35" s="42">
        <v>42948</v>
      </c>
      <c r="AE35" s="4">
        <f>HAVERM!P99</f>
        <v>151.20429999999999</v>
      </c>
      <c r="AF35" s="4">
        <f>'Bloom - Monthly US data'!M393</f>
        <v>91.351066874105072</v>
      </c>
    </row>
    <row r="36" spans="1:32" x14ac:dyDescent="0.35">
      <c r="A36" s="6">
        <v>45536</v>
      </c>
      <c r="B36" s="4">
        <f>100*((HAVERM!D184/HAVERM!D172)-1)</f>
        <v>4.946727549467278</v>
      </c>
      <c r="C36" s="4">
        <f>'MPR Chart 2.16 (May)'!L75</f>
        <v>4.7279999999999998</v>
      </c>
      <c r="D36" s="4">
        <f>'MPR Chart 2.16 (Aug)'!L51</f>
        <v>5.52</v>
      </c>
      <c r="E36" s="4"/>
      <c r="G36" s="6">
        <v>45536</v>
      </c>
      <c r="H36" s="4">
        <f>HAVERM!E184</f>
        <v>5.0999999999999996</v>
      </c>
      <c r="I36" s="4">
        <f>'MPR Chart 2.29 (Nov)'!B32</f>
        <v>4.7530000000000001</v>
      </c>
      <c r="R36" s="42">
        <v>44440</v>
      </c>
      <c r="S36" s="4">
        <f>HAVERM!F148</f>
        <v>4.53</v>
      </c>
      <c r="T36" s="4">
        <f>HAVERM!G148</f>
        <v>4.0979999999999999</v>
      </c>
      <c r="U36" s="4" t="e">
        <f>HAVERM!H148</f>
        <v>#N/A</v>
      </c>
      <c r="V36" s="4" t="e">
        <f>HAVERM!I148</f>
        <v>#N/A</v>
      </c>
      <c r="X36" s="42">
        <v>44440</v>
      </c>
      <c r="Y36" s="4">
        <f>HAVERM!J148</f>
        <v>3.9129999999999998</v>
      </c>
      <c r="Z36" s="4">
        <f>HAVERM!K148</f>
        <v>3.42</v>
      </c>
      <c r="AA36" s="4" t="e">
        <f>HAVERM!L148</f>
        <v>#N/A</v>
      </c>
      <c r="AB36" s="4" t="e">
        <f>HAVERM!M148</f>
        <v>#N/A</v>
      </c>
      <c r="AD36" s="42">
        <v>42979</v>
      </c>
      <c r="AE36" s="4">
        <f>HAVERM!P100</f>
        <v>140.77882</v>
      </c>
      <c r="AF36" s="4">
        <f>'Bloom - Monthly US data'!M394</f>
        <v>76.291078252926809</v>
      </c>
    </row>
    <row r="37" spans="1:32" x14ac:dyDescent="0.35">
      <c r="A37" s="6">
        <v>45566</v>
      </c>
      <c r="B37" s="4">
        <f>100*((HAVERM!D185/HAVERM!D173)-1)</f>
        <v>5.0037907505686041</v>
      </c>
      <c r="C37" s="4"/>
      <c r="D37" s="4">
        <f>'MPR Chart 2.16 (Aug)'!L52</f>
        <v>5.5019999999999998</v>
      </c>
      <c r="E37" s="4">
        <f>'MPR Chart 2.22 (Nov)'!L52</f>
        <v>4.9720000000000004</v>
      </c>
      <c r="G37" s="6">
        <v>45566</v>
      </c>
      <c r="R37" s="42">
        <v>44470</v>
      </c>
      <c r="S37" s="4">
        <f>HAVERM!F149</f>
        <v>5.41</v>
      </c>
      <c r="T37" s="4">
        <f>HAVERM!G149</f>
        <v>4.7240000000000002</v>
      </c>
      <c r="U37" s="4" t="e">
        <f>HAVERM!H149</f>
        <v>#N/A</v>
      </c>
      <c r="V37" s="4" t="e">
        <f>HAVERM!I149</f>
        <v>#N/A</v>
      </c>
      <c r="X37" s="42">
        <v>44470</v>
      </c>
      <c r="Y37" s="4">
        <f>HAVERM!J149</f>
        <v>4.4610000000000003</v>
      </c>
      <c r="Z37" s="4">
        <f>HAVERM!K149</f>
        <v>4.0170000000000003</v>
      </c>
      <c r="AA37" s="4" t="e">
        <f>HAVERM!L149</f>
        <v>#N/A</v>
      </c>
      <c r="AB37" s="4" t="e">
        <f>HAVERM!M149</f>
        <v>#N/A</v>
      </c>
      <c r="AD37" s="42">
        <v>43009</v>
      </c>
      <c r="AE37" s="4">
        <f>HAVERM!P101</f>
        <v>184.03004999999999</v>
      </c>
      <c r="AF37" s="4">
        <f>'Bloom - Monthly US data'!M395</f>
        <v>96.872971375518702</v>
      </c>
    </row>
    <row r="38" spans="1:32" x14ac:dyDescent="0.35">
      <c r="A38" s="6">
        <v>45597</v>
      </c>
      <c r="B38" s="4">
        <f>100*((HAVERM!D186/HAVERM!D174)-1)</f>
        <v>5.0113895216401083</v>
      </c>
      <c r="C38" s="4"/>
      <c r="D38" s="4">
        <f>'MPR Chart 2.16 (Aug)'!L53</f>
        <v>5.3949999999999996</v>
      </c>
      <c r="E38" s="4">
        <f>'MPR Chart 2.22 (Nov)'!L53</f>
        <v>4.9130000000000003</v>
      </c>
      <c r="G38" s="6">
        <v>45597</v>
      </c>
      <c r="R38" s="42">
        <v>44501</v>
      </c>
      <c r="S38" s="4">
        <f>HAVERM!F150</f>
        <v>4.8099999999999996</v>
      </c>
      <c r="T38" s="4">
        <f>HAVERM!G150</f>
        <v>4.4109999999999996</v>
      </c>
      <c r="U38" s="4" t="e">
        <f>HAVERM!H150</f>
        <v>#N/A</v>
      </c>
      <c r="V38" s="4" t="e">
        <f>HAVERM!I150</f>
        <v>#N/A</v>
      </c>
      <c r="X38" s="42">
        <v>44501</v>
      </c>
      <c r="Y38" s="4">
        <f>HAVERM!J150</f>
        <v>4.9160000000000004</v>
      </c>
      <c r="Z38" s="4">
        <f>HAVERM!K150</f>
        <v>4.4109999999999996</v>
      </c>
      <c r="AA38" s="4" t="e">
        <f>HAVERM!L150</f>
        <v>#N/A</v>
      </c>
      <c r="AB38" s="4" t="e">
        <f>HAVERM!M150</f>
        <v>#N/A</v>
      </c>
      <c r="AD38" s="42">
        <v>43040</v>
      </c>
      <c r="AE38" s="4">
        <f>HAVERM!P102</f>
        <v>214.97008</v>
      </c>
      <c r="AF38" s="4">
        <f>'Bloom - Monthly US data'!M396</f>
        <v>49.481161423335884</v>
      </c>
    </row>
    <row r="39" spans="1:32" x14ac:dyDescent="0.35">
      <c r="A39" s="6">
        <v>45627</v>
      </c>
      <c r="B39" s="4">
        <f>100*((HAVERM!D187/HAVERM!D175)-1)</f>
        <v>4.3609022556390986</v>
      </c>
      <c r="C39" s="4"/>
      <c r="D39" s="4">
        <f>'MPR Chart 2.16 (Aug)'!L54</f>
        <v>5.2859999999999996</v>
      </c>
      <c r="E39" s="4">
        <f>'MPR Chart 2.22 (Nov)'!L54</f>
        <v>4.7389999999999999</v>
      </c>
      <c r="G39" s="6">
        <v>45627</v>
      </c>
      <c r="I39" s="4">
        <f>'MPR Chart 2.29 (Nov)'!B33</f>
        <v>5.0650000000000004</v>
      </c>
      <c r="R39" s="42">
        <v>44531</v>
      </c>
      <c r="S39" s="4">
        <f>HAVERM!F151</f>
        <v>5.48</v>
      </c>
      <c r="T39" s="4">
        <f>HAVERM!G151</f>
        <v>5.0940000000000003</v>
      </c>
      <c r="U39" s="4" t="e">
        <f>HAVERM!H151</f>
        <v>#N/A</v>
      </c>
      <c r="V39" s="4" t="e">
        <f>HAVERM!I151</f>
        <v>#N/A</v>
      </c>
      <c r="X39" s="42">
        <v>44531</v>
      </c>
      <c r="Y39" s="4">
        <f>HAVERM!J151</f>
        <v>5.2329999999999997</v>
      </c>
      <c r="Z39" s="4">
        <f>HAVERM!K151</f>
        <v>4.7430000000000003</v>
      </c>
      <c r="AA39" s="4" t="e">
        <f>HAVERM!L151</f>
        <v>#N/A</v>
      </c>
      <c r="AB39" s="4" t="e">
        <f>HAVERM!M151</f>
        <v>#N/A</v>
      </c>
      <c r="AD39" s="42">
        <v>43070</v>
      </c>
      <c r="AE39" s="4">
        <f>HAVERM!P103</f>
        <v>160.72229999999999</v>
      </c>
      <c r="AF39" s="4">
        <f>'Bloom - Monthly US data'!M397</f>
        <v>182.29972181911791</v>
      </c>
    </row>
    <row r="40" spans="1:32" x14ac:dyDescent="0.35">
      <c r="A40" s="6">
        <v>45658</v>
      </c>
      <c r="E40" s="4">
        <f>'MPR Chart 2.22 (Nov)'!L55</f>
        <v>5.1120000000000001</v>
      </c>
      <c r="G40" s="6">
        <v>45658</v>
      </c>
      <c r="R40" s="42">
        <v>44562</v>
      </c>
      <c r="S40" s="4">
        <f>HAVERM!F152</f>
        <v>5.41</v>
      </c>
      <c r="T40" s="4">
        <f>HAVERM!G152</f>
        <v>4.5419999999999998</v>
      </c>
      <c r="U40" s="4" t="e">
        <f>HAVERM!H152</f>
        <v>#N/A</v>
      </c>
      <c r="V40" s="4" t="e">
        <f>HAVERM!I152</f>
        <v>#N/A</v>
      </c>
      <c r="X40" s="42">
        <v>44562</v>
      </c>
      <c r="Y40" s="4">
        <f>HAVERM!J152</f>
        <v>5.2350000000000003</v>
      </c>
      <c r="Z40" s="4">
        <f>HAVERM!K152</f>
        <v>4.6820000000000004</v>
      </c>
      <c r="AA40" s="4" t="e">
        <f>HAVERM!L152</f>
        <v>#N/A</v>
      </c>
      <c r="AB40" s="4" t="e">
        <f>HAVERM!M152</f>
        <v>#N/A</v>
      </c>
      <c r="AD40" s="42">
        <v>43101</v>
      </c>
      <c r="AE40" s="4">
        <f>HAVERM!P104</f>
        <v>123.16</v>
      </c>
      <c r="AF40" s="4">
        <f>'Bloom - Monthly US data'!M398</f>
        <v>247.78681839219828</v>
      </c>
    </row>
    <row r="41" spans="1:32" x14ac:dyDescent="0.35">
      <c r="A41" s="6">
        <v>45689</v>
      </c>
      <c r="E41" s="4">
        <f>'MPR Chart 2.22 (Nov)'!L56</f>
        <v>4.9649999999999999</v>
      </c>
      <c r="G41" s="6">
        <v>45689</v>
      </c>
      <c r="R41" s="42">
        <v>44593</v>
      </c>
      <c r="S41" s="4">
        <f>HAVERM!F153</f>
        <v>5.24</v>
      </c>
      <c r="T41" s="4">
        <f>HAVERM!G153</f>
        <v>4.8630000000000004</v>
      </c>
      <c r="U41" s="4" t="e">
        <f>HAVERM!H153</f>
        <v>#N/A</v>
      </c>
      <c r="V41" s="4" t="e">
        <f>HAVERM!I153</f>
        <v>#N/A</v>
      </c>
      <c r="X41" s="42">
        <v>44593</v>
      </c>
      <c r="Y41" s="4">
        <f>HAVERM!J153</f>
        <v>5.3780000000000001</v>
      </c>
      <c r="Z41" s="4">
        <f>HAVERM!K153</f>
        <v>4.8330000000000002</v>
      </c>
      <c r="AA41" s="4" t="e">
        <f>HAVERM!L153</f>
        <v>#N/A</v>
      </c>
      <c r="AB41" s="4" t="e">
        <f>HAVERM!M153</f>
        <v>#N/A</v>
      </c>
      <c r="AD41" s="42">
        <v>43132</v>
      </c>
      <c r="AE41" s="4">
        <f>HAVERM!P105</f>
        <v>109.74872999999999</v>
      </c>
      <c r="AF41" s="4">
        <f>'Bloom - Monthly US data'!M399</f>
        <v>69.094741880130613</v>
      </c>
    </row>
    <row r="42" spans="1:32" x14ac:dyDescent="0.35">
      <c r="A42" s="6">
        <v>45717</v>
      </c>
      <c r="E42" s="4">
        <f>'MPR Chart 2.22 (Nov)'!L57</f>
        <v>4.8940000000000001</v>
      </c>
      <c r="G42" s="6">
        <v>45717</v>
      </c>
      <c r="I42" s="4">
        <f>'MPR Chart 2.29 (Nov)'!B34</f>
        <v>4.76</v>
      </c>
      <c r="R42" s="42">
        <v>44621</v>
      </c>
      <c r="S42" s="4">
        <f>HAVERM!F154</f>
        <v>6.82</v>
      </c>
      <c r="T42" s="4">
        <f>HAVERM!G154</f>
        <v>5.8570000000000002</v>
      </c>
      <c r="U42" s="4" t="e">
        <f>HAVERM!H154</f>
        <v>#N/A</v>
      </c>
      <c r="V42" s="4" t="e">
        <f>HAVERM!I154</f>
        <v>#N/A</v>
      </c>
      <c r="X42" s="42">
        <v>44621</v>
      </c>
      <c r="Y42" s="4">
        <f>HAVERM!J154</f>
        <v>5.8250000000000002</v>
      </c>
      <c r="Z42" s="4">
        <f>HAVERM!K154</f>
        <v>5.0869999999999997</v>
      </c>
      <c r="AA42" s="4" t="e">
        <f>HAVERM!L154</f>
        <v>#N/A</v>
      </c>
      <c r="AB42" s="4" t="e">
        <f>HAVERM!M154</f>
        <v>#N/A</v>
      </c>
      <c r="AD42" s="42">
        <v>43160</v>
      </c>
      <c r="AE42" s="4">
        <f>HAVERM!P106</f>
        <v>116.6054</v>
      </c>
      <c r="AF42" s="4">
        <f>'Bloom - Monthly US data'!M400</f>
        <v>524.65186365770012</v>
      </c>
    </row>
    <row r="43" spans="1:32" x14ac:dyDescent="0.35">
      <c r="R43" s="42">
        <v>44652</v>
      </c>
      <c r="S43" s="4">
        <f>HAVERM!F155</f>
        <v>6.5</v>
      </c>
      <c r="T43" s="4">
        <f>HAVERM!G155</f>
        <v>5.9989999999999997</v>
      </c>
      <c r="U43" s="4" t="e">
        <f>HAVERM!H155</f>
        <v>#N/A</v>
      </c>
      <c r="V43" s="4" t="e">
        <f>HAVERM!I155</f>
        <v>#N/A</v>
      </c>
      <c r="X43" s="42">
        <v>44652</v>
      </c>
      <c r="Y43" s="4">
        <f>HAVERM!J155</f>
        <v>6.1870000000000003</v>
      </c>
      <c r="Z43" s="4">
        <f>HAVERM!K155</f>
        <v>5.5730000000000004</v>
      </c>
      <c r="AA43" s="4" t="e">
        <f>HAVERM!L155</f>
        <v>#N/A</v>
      </c>
      <c r="AB43" s="4" t="e">
        <f>HAVERM!M155</f>
        <v>#N/A</v>
      </c>
      <c r="AD43" s="42">
        <v>43191</v>
      </c>
      <c r="AE43" s="4">
        <f>HAVERM!P107</f>
        <v>102.28703</v>
      </c>
      <c r="AF43" s="4">
        <f>'Bloom - Monthly US data'!M401</f>
        <v>463.18065339234801</v>
      </c>
    </row>
    <row r="44" spans="1:32" x14ac:dyDescent="0.35">
      <c r="R44" s="42">
        <v>44682</v>
      </c>
      <c r="S44" s="4">
        <f>HAVERM!F156</f>
        <v>7.27</v>
      </c>
      <c r="T44" s="4">
        <f>HAVERM!G156</f>
        <v>5.8419999999999996</v>
      </c>
      <c r="U44" s="4">
        <f>HAVERM!H156</f>
        <v>5.5</v>
      </c>
      <c r="V44" s="4">
        <f>HAVERM!I156</f>
        <v>4.8</v>
      </c>
      <c r="X44" s="42">
        <v>44682</v>
      </c>
      <c r="Y44" s="4">
        <f>HAVERM!J156</f>
        <v>6.8630000000000004</v>
      </c>
      <c r="Z44" s="4">
        <f>HAVERM!K156</f>
        <v>5.899</v>
      </c>
      <c r="AA44" s="4">
        <f>HAVERM!L156</f>
        <v>5.4649999999999999</v>
      </c>
      <c r="AB44" s="4">
        <f>HAVERM!M156</f>
        <v>4.7869999999999999</v>
      </c>
      <c r="AD44" s="42">
        <v>43221</v>
      </c>
      <c r="AE44" s="4">
        <f>HAVERM!P108</f>
        <v>121.5437</v>
      </c>
      <c r="AF44" s="4">
        <f>'Bloom - Monthly US data'!M402</f>
        <v>283.08382111757919</v>
      </c>
    </row>
    <row r="45" spans="1:32" x14ac:dyDescent="0.35">
      <c r="R45" s="42">
        <v>44713</v>
      </c>
      <c r="S45" s="4">
        <f>HAVERM!F157</f>
        <v>7.46</v>
      </c>
      <c r="T45" s="4">
        <f>HAVERM!G157</f>
        <v>6.298</v>
      </c>
      <c r="U45" s="4">
        <f>HAVERM!H157</f>
        <v>5.7</v>
      </c>
      <c r="V45" s="4">
        <f>HAVERM!I157</f>
        <v>5.0999999999999996</v>
      </c>
      <c r="X45" s="42">
        <v>44713</v>
      </c>
      <c r="Y45" s="4">
        <f>HAVERM!J157</f>
        <v>7.077</v>
      </c>
      <c r="Z45" s="4">
        <f>HAVERM!K157</f>
        <v>6.0460000000000003</v>
      </c>
      <c r="AA45" s="4">
        <f>HAVERM!L157</f>
        <v>5.5780000000000003</v>
      </c>
      <c r="AB45" s="4">
        <f>HAVERM!M157</f>
        <v>4.931</v>
      </c>
      <c r="AD45" s="42">
        <v>43252</v>
      </c>
      <c r="AE45" s="4">
        <f>HAVERM!P109</f>
        <v>105.48677000000001</v>
      </c>
      <c r="AF45" s="4">
        <f>'Bloom - Monthly US data'!M403</f>
        <v>688.39963799575457</v>
      </c>
    </row>
    <row r="46" spans="1:32" x14ac:dyDescent="0.35">
      <c r="R46" s="42">
        <v>44743</v>
      </c>
      <c r="S46" s="4">
        <f>HAVERM!F158</f>
        <v>7.98</v>
      </c>
      <c r="T46" s="4">
        <f>HAVERM!G158</f>
        <v>6.6779999999999999</v>
      </c>
      <c r="U46" s="4">
        <f>HAVERM!H158</f>
        <v>5.5</v>
      </c>
      <c r="V46" s="4">
        <f>HAVERM!I158</f>
        <v>5.2</v>
      </c>
      <c r="X46" s="42">
        <v>44743</v>
      </c>
      <c r="Y46" s="4">
        <f>HAVERM!J158</f>
        <v>7.5679999999999996</v>
      </c>
      <c r="Z46" s="4">
        <f>HAVERM!K158</f>
        <v>6.2720000000000002</v>
      </c>
      <c r="AA46" s="4">
        <f>HAVERM!L158</f>
        <v>5.5410000000000004</v>
      </c>
      <c r="AB46" s="4">
        <f>HAVERM!M158</f>
        <v>5.0140000000000002</v>
      </c>
      <c r="AD46" s="42">
        <v>43282</v>
      </c>
      <c r="AE46" s="4">
        <f>HAVERM!P110</f>
        <v>129.62263999999999</v>
      </c>
      <c r="AF46" s="4">
        <f>'Bloom - Monthly US data'!M404</f>
        <v>904.71914104239409</v>
      </c>
    </row>
    <row r="47" spans="1:32" x14ac:dyDescent="0.35">
      <c r="R47" s="42">
        <v>44774</v>
      </c>
      <c r="S47" s="4">
        <f>HAVERM!F159</f>
        <v>7.65</v>
      </c>
      <c r="T47" s="4">
        <f>HAVERM!G159</f>
        <v>6.4160000000000004</v>
      </c>
      <c r="U47" s="4">
        <f>HAVERM!H159</f>
        <v>6.4</v>
      </c>
      <c r="V47" s="4">
        <f>HAVERM!I159</f>
        <v>5.5</v>
      </c>
      <c r="X47" s="42">
        <v>44774</v>
      </c>
      <c r="Y47" s="4">
        <f>HAVERM!J159</f>
        <v>7.6950000000000003</v>
      </c>
      <c r="Z47" s="4">
        <f>HAVERM!K159</f>
        <v>6.4640000000000004</v>
      </c>
      <c r="AA47" s="4">
        <f>HAVERM!L159</f>
        <v>5.8440000000000003</v>
      </c>
      <c r="AB47" s="4">
        <f>HAVERM!M159</f>
        <v>5.2439999999999998</v>
      </c>
      <c r="AD47" s="42">
        <v>43313</v>
      </c>
      <c r="AE47" s="4">
        <f>HAVERM!P111</f>
        <v>121.62975</v>
      </c>
      <c r="AF47" s="4">
        <f>'Bloom - Monthly US data'!M405</f>
        <v>469.29294766857811</v>
      </c>
    </row>
    <row r="48" spans="1:32" x14ac:dyDescent="0.35">
      <c r="R48" s="42">
        <v>44805</v>
      </c>
      <c r="S48" s="4">
        <f>HAVERM!F160</f>
        <v>7.41</v>
      </c>
      <c r="T48" s="4">
        <f>HAVERM!G160</f>
        <v>6.6289999999999996</v>
      </c>
      <c r="U48" s="4">
        <f>HAVERM!H160</f>
        <v>6.5</v>
      </c>
      <c r="V48" s="4">
        <f>HAVERM!I160</f>
        <v>5.8</v>
      </c>
      <c r="X48" s="42">
        <v>44805</v>
      </c>
      <c r="Y48" s="4">
        <f>HAVERM!J160</f>
        <v>7.6769999999999996</v>
      </c>
      <c r="Z48" s="4">
        <f>HAVERM!K160</f>
        <v>6.5739999999999998</v>
      </c>
      <c r="AA48" s="4">
        <f>HAVERM!L160</f>
        <v>6.0979999999999999</v>
      </c>
      <c r="AB48" s="4">
        <f>HAVERM!M160</f>
        <v>5.5010000000000003</v>
      </c>
      <c r="AD48" s="42">
        <v>43344</v>
      </c>
      <c r="AE48" s="4">
        <f>HAVERM!P112</f>
        <v>157.31582</v>
      </c>
      <c r="AF48" s="4">
        <f>'Bloom - Monthly US data'!M406</f>
        <v>323.39119025169828</v>
      </c>
    </row>
    <row r="49" spans="18:32" x14ac:dyDescent="0.35">
      <c r="R49" s="42">
        <v>44835</v>
      </c>
      <c r="S49" s="4">
        <f>HAVERM!F161</f>
        <v>7.76</v>
      </c>
      <c r="T49" s="4">
        <f>HAVERM!G161</f>
        <v>6.2210000000000001</v>
      </c>
      <c r="U49" s="4">
        <f>HAVERM!H161</f>
        <v>6.1</v>
      </c>
      <c r="V49" s="4">
        <f>HAVERM!I161</f>
        <v>5.9</v>
      </c>
      <c r="X49" s="42">
        <v>44835</v>
      </c>
      <c r="Y49" s="4">
        <f>HAVERM!J161</f>
        <v>7.6040000000000001</v>
      </c>
      <c r="Z49" s="4">
        <f>HAVERM!K161</f>
        <v>6.4219999999999997</v>
      </c>
      <c r="AA49" s="4">
        <f>HAVERM!L161</f>
        <v>6.306</v>
      </c>
      <c r="AB49" s="4">
        <f>HAVERM!M161</f>
        <v>5.7290000000000001</v>
      </c>
      <c r="AD49" s="42">
        <v>43374</v>
      </c>
      <c r="AE49" s="4">
        <f>HAVERM!P113</f>
        <v>183.25266999999999</v>
      </c>
      <c r="AF49" s="4">
        <f>'Bloom - Monthly US data'!M407</f>
        <v>443.23030281078809</v>
      </c>
    </row>
    <row r="50" spans="18:32" x14ac:dyDescent="0.35">
      <c r="R50" s="42">
        <v>44866</v>
      </c>
      <c r="S50" s="4">
        <f>HAVERM!F162</f>
        <v>7.17</v>
      </c>
      <c r="T50" s="4">
        <f>HAVERM!G162</f>
        <v>5.7080000000000002</v>
      </c>
      <c r="U50" s="4">
        <f>HAVERM!H162</f>
        <v>6.1</v>
      </c>
      <c r="V50" s="4">
        <f>HAVERM!I162</f>
        <v>5.8</v>
      </c>
      <c r="X50" s="42">
        <v>44866</v>
      </c>
      <c r="Y50" s="4">
        <f>HAVERM!J162</f>
        <v>7.4450000000000003</v>
      </c>
      <c r="Z50" s="4">
        <f>HAVERM!K162</f>
        <v>6.1859999999999999</v>
      </c>
      <c r="AA50" s="4">
        <f>HAVERM!L162</f>
        <v>6.2190000000000003</v>
      </c>
      <c r="AB50" s="4">
        <f>HAVERM!M162</f>
        <v>5.8330000000000002</v>
      </c>
      <c r="AD50" s="42">
        <v>43405</v>
      </c>
      <c r="AE50" s="4">
        <f>HAVERM!P114</f>
        <v>191.96646000000001</v>
      </c>
      <c r="AF50" s="4">
        <f>'Bloom - Monthly US data'!M408</f>
        <v>403.07749319330475</v>
      </c>
    </row>
    <row r="51" spans="18:32" x14ac:dyDescent="0.35">
      <c r="R51" s="42">
        <v>44896</v>
      </c>
      <c r="S51" s="4">
        <f>HAVERM!F163</f>
        <v>8.6</v>
      </c>
      <c r="T51" s="4">
        <f>HAVERM!G163</f>
        <v>5.7850000000000001</v>
      </c>
      <c r="U51" s="4">
        <f>HAVERM!H163</f>
        <v>6.6</v>
      </c>
      <c r="V51" s="4">
        <f>HAVERM!I163</f>
        <v>6.3</v>
      </c>
      <c r="X51" s="42">
        <v>44896</v>
      </c>
      <c r="Y51" s="4">
        <f>HAVERM!J163</f>
        <v>7.843</v>
      </c>
      <c r="Z51" s="4">
        <f>HAVERM!K163</f>
        <v>5.9039999999999999</v>
      </c>
      <c r="AA51" s="4">
        <f>HAVERM!L163</f>
        <v>6.26</v>
      </c>
      <c r="AB51" s="4">
        <f>HAVERM!M163</f>
        <v>5.9820000000000002</v>
      </c>
      <c r="AD51" s="42">
        <v>43435</v>
      </c>
      <c r="AE51" s="4">
        <f>HAVERM!P115</f>
        <v>239.69103000000001</v>
      </c>
      <c r="AF51" s="4">
        <f>'Bloom - Monthly US data'!M409</f>
        <v>681.87188920711912</v>
      </c>
    </row>
    <row r="52" spans="18:32" x14ac:dyDescent="0.35">
      <c r="R52" s="42">
        <v>44927</v>
      </c>
      <c r="S52" s="4">
        <f>HAVERM!F164</f>
        <v>7.9</v>
      </c>
      <c r="T52" s="4">
        <f>HAVERM!G164</f>
        <v>5.8</v>
      </c>
      <c r="U52" s="4">
        <f>HAVERM!H164</f>
        <v>6.3</v>
      </c>
      <c r="V52" s="4">
        <f>HAVERM!I164</f>
        <v>5.7</v>
      </c>
      <c r="X52" s="42">
        <v>44927</v>
      </c>
      <c r="Y52" s="4">
        <f>HAVERM!J164</f>
        <v>7.8920000000000003</v>
      </c>
      <c r="Z52" s="4">
        <f>HAVERM!K164</f>
        <v>5.7640000000000002</v>
      </c>
      <c r="AA52" s="4">
        <f>HAVERM!L164</f>
        <v>6.3390000000000004</v>
      </c>
      <c r="AB52" s="4">
        <f>HAVERM!M164</f>
        <v>5.94</v>
      </c>
      <c r="AD52" s="42">
        <v>43466</v>
      </c>
      <c r="AE52" s="4">
        <f>HAVERM!P116</f>
        <v>309.97244999999998</v>
      </c>
      <c r="AF52" s="4">
        <f>'Bloom - Monthly US data'!M410</f>
        <v>715.62023250868742</v>
      </c>
    </row>
    <row r="53" spans="18:32" x14ac:dyDescent="0.35">
      <c r="R53" s="42">
        <v>44958</v>
      </c>
      <c r="S53" s="4">
        <f>HAVERM!F165</f>
        <v>7.76</v>
      </c>
      <c r="T53" s="4">
        <f>HAVERM!G165</f>
        <v>5.3639999999999999</v>
      </c>
      <c r="U53" s="4">
        <f>HAVERM!H165</f>
        <v>6.6</v>
      </c>
      <c r="V53" s="4">
        <f>HAVERM!I165</f>
        <v>5.8</v>
      </c>
      <c r="X53" s="42">
        <v>44958</v>
      </c>
      <c r="Y53" s="4">
        <f>HAVERM!J165</f>
        <v>8.0890000000000004</v>
      </c>
      <c r="Z53" s="4">
        <f>HAVERM!K165</f>
        <v>5.65</v>
      </c>
      <c r="AA53" s="4">
        <f>HAVERM!L165</f>
        <v>6.51</v>
      </c>
      <c r="AB53" s="4">
        <f>HAVERM!M165</f>
        <v>5.9279999999999999</v>
      </c>
      <c r="AD53" s="42">
        <v>43497</v>
      </c>
      <c r="AE53" s="4">
        <f>HAVERM!P117</f>
        <v>196.95946000000001</v>
      </c>
      <c r="AF53" s="4">
        <f>'Bloom - Monthly US data'!M411</f>
        <v>307.09272136420043</v>
      </c>
    </row>
    <row r="54" spans="18:32" x14ac:dyDescent="0.35">
      <c r="R54" s="42">
        <v>44986</v>
      </c>
      <c r="S54" s="4">
        <f>HAVERM!F166</f>
        <v>7.82</v>
      </c>
      <c r="T54" s="4">
        <f>HAVERM!G166</f>
        <v>5.3140000000000001</v>
      </c>
      <c r="U54" s="4">
        <f>HAVERM!H166</f>
        <v>6.5</v>
      </c>
      <c r="V54" s="4">
        <f>HAVERM!I166</f>
        <v>5.6</v>
      </c>
      <c r="X54" s="42">
        <v>44986</v>
      </c>
      <c r="Y54" s="4">
        <f>HAVERM!J166</f>
        <v>7.83</v>
      </c>
      <c r="Z54" s="4">
        <f>HAVERM!K166</f>
        <v>5.492</v>
      </c>
      <c r="AA54" s="4">
        <f>HAVERM!L166</f>
        <v>6.4779999999999998</v>
      </c>
      <c r="AB54" s="4">
        <f>HAVERM!M166</f>
        <v>5.6820000000000004</v>
      </c>
      <c r="AD54" s="42">
        <v>43525</v>
      </c>
      <c r="AE54" s="4">
        <f>HAVERM!P118</f>
        <v>212.78254000000001</v>
      </c>
      <c r="AF54" s="4">
        <f>'Bloom - Monthly US data'!M412</f>
        <v>287.66534626635422</v>
      </c>
    </row>
    <row r="55" spans="18:32" x14ac:dyDescent="0.35">
      <c r="R55" s="42">
        <v>45017</v>
      </c>
      <c r="S55" s="4">
        <f>HAVERM!F167</f>
        <v>7.44</v>
      </c>
      <c r="T55" s="4">
        <f>HAVERM!G167</f>
        <v>5.9569999999999999</v>
      </c>
      <c r="U55" s="4">
        <f>HAVERM!H167</f>
        <v>6.6</v>
      </c>
      <c r="V55" s="4">
        <f>HAVERM!I167</f>
        <v>5.4</v>
      </c>
      <c r="X55" s="42">
        <v>45017</v>
      </c>
      <c r="Y55" s="4">
        <f>HAVERM!J167</f>
        <v>7.6740000000000004</v>
      </c>
      <c r="Z55" s="4">
        <f>HAVERM!K167</f>
        <v>5.5449999999999999</v>
      </c>
      <c r="AA55" s="4">
        <f>HAVERM!L167</f>
        <v>6.5640000000000001</v>
      </c>
      <c r="AB55" s="4">
        <f>HAVERM!M167</f>
        <v>5.5650000000000004</v>
      </c>
      <c r="AD55" s="42">
        <v>43556</v>
      </c>
      <c r="AE55" s="4">
        <f>HAVERM!P119</f>
        <v>135.51848000000001</v>
      </c>
      <c r="AF55" s="4">
        <f>'Bloom - Monthly US data'!M413</f>
        <v>335.67498973660054</v>
      </c>
    </row>
    <row r="56" spans="18:32" x14ac:dyDescent="0.35">
      <c r="R56" s="42">
        <v>45047</v>
      </c>
      <c r="S56" s="4">
        <f>HAVERM!F168</f>
        <v>7.77</v>
      </c>
      <c r="T56" s="4">
        <f>HAVERM!G168</f>
        <v>5.0599999999999996</v>
      </c>
      <c r="U56" s="4">
        <f>HAVERM!H168</f>
        <v>6.8</v>
      </c>
      <c r="V56" s="4">
        <f>HAVERM!I168</f>
        <v>5.2</v>
      </c>
      <c r="X56" s="42">
        <v>45047</v>
      </c>
      <c r="Y56" s="4">
        <f>HAVERM!J168</f>
        <v>7.6769999999999996</v>
      </c>
      <c r="Z56" s="4">
        <f>HAVERM!K168</f>
        <v>5.444</v>
      </c>
      <c r="AA56" s="4">
        <f>HAVERM!L168</f>
        <v>6.609</v>
      </c>
      <c r="AB56" s="4">
        <f>HAVERM!M168</f>
        <v>5.3840000000000003</v>
      </c>
      <c r="AD56" s="42">
        <v>43586</v>
      </c>
      <c r="AE56" s="4">
        <f>HAVERM!P120</f>
        <v>158.68261000000001</v>
      </c>
      <c r="AF56" s="4">
        <f>'Bloom - Monthly US data'!M414</f>
        <v>786.54209303819198</v>
      </c>
    </row>
    <row r="57" spans="18:32" x14ac:dyDescent="0.35">
      <c r="R57" s="42">
        <v>45078</v>
      </c>
      <c r="S57" s="4">
        <f>HAVERM!F169</f>
        <v>6.9</v>
      </c>
      <c r="T57" s="4">
        <f>HAVERM!G169</f>
        <v>4.875</v>
      </c>
      <c r="U57" s="4">
        <f>HAVERM!H169</f>
        <v>7.1</v>
      </c>
      <c r="V57" s="4">
        <f>HAVERM!I169</f>
        <v>5.3</v>
      </c>
      <c r="X57" s="42">
        <v>45078</v>
      </c>
      <c r="Y57" s="4">
        <f>HAVERM!J169</f>
        <v>7.37</v>
      </c>
      <c r="Z57" s="4">
        <f>HAVERM!K169</f>
        <v>5.2969999999999997</v>
      </c>
      <c r="AA57" s="4">
        <f>HAVERM!L169</f>
        <v>6.8250000000000002</v>
      </c>
      <c r="AB57" s="4">
        <f>HAVERM!M169</f>
        <v>5.3120000000000003</v>
      </c>
      <c r="AD57" s="42">
        <v>43617</v>
      </c>
      <c r="AE57" s="4">
        <f>HAVERM!P121</f>
        <v>149.8056</v>
      </c>
      <c r="AF57" s="4">
        <f>'Bloom - Monthly US data'!M415</f>
        <v>1374.2800979276155</v>
      </c>
    </row>
    <row r="58" spans="18:32" x14ac:dyDescent="0.35">
      <c r="R58" s="42">
        <v>45108</v>
      </c>
      <c r="S58" s="4">
        <f>HAVERM!F170</f>
        <v>7.84</v>
      </c>
      <c r="T58" s="4">
        <f>HAVERM!G170</f>
        <v>5.5910000000000002</v>
      </c>
      <c r="U58" s="4">
        <f>HAVERM!H170</f>
        <v>6.7</v>
      </c>
      <c r="V58" s="4">
        <f>HAVERM!I170</f>
        <v>5</v>
      </c>
      <c r="X58" s="42">
        <v>45108</v>
      </c>
      <c r="Y58" s="4">
        <f>HAVERM!J170</f>
        <v>7.5030000000000001</v>
      </c>
      <c r="Z58" s="4">
        <f>HAVERM!K170</f>
        <v>5.1749999999999998</v>
      </c>
      <c r="AA58" s="4">
        <f>HAVERM!L170</f>
        <v>6.8490000000000002</v>
      </c>
      <c r="AB58" s="4">
        <f>HAVERM!M170</f>
        <v>5.1840000000000002</v>
      </c>
      <c r="AD58" s="42">
        <v>43647</v>
      </c>
      <c r="AE58" s="4">
        <f>HAVERM!P122</f>
        <v>202.04378</v>
      </c>
      <c r="AF58" s="4">
        <f>'Bloom - Monthly US data'!M416</f>
        <v>600.78822909992812</v>
      </c>
    </row>
    <row r="59" spans="18:32" x14ac:dyDescent="0.35">
      <c r="R59" s="42">
        <v>45139</v>
      </c>
      <c r="S59" s="4">
        <f>HAVERM!F171</f>
        <v>7.45</v>
      </c>
      <c r="T59" s="4">
        <f>HAVERM!G171</f>
        <v>4.4640000000000004</v>
      </c>
      <c r="U59" s="4">
        <f>HAVERM!H171</f>
        <v>6.9</v>
      </c>
      <c r="V59" s="4">
        <f>HAVERM!I171</f>
        <v>5</v>
      </c>
      <c r="X59" s="42">
        <v>45139</v>
      </c>
      <c r="Y59" s="4">
        <f>HAVERM!J171</f>
        <v>7.3949999999999996</v>
      </c>
      <c r="Z59" s="4">
        <f>HAVERM!K171</f>
        <v>4.9770000000000003</v>
      </c>
      <c r="AA59" s="4">
        <f>HAVERM!L171</f>
        <v>6.8949999999999996</v>
      </c>
      <c r="AB59" s="4">
        <f>HAVERM!M171</f>
        <v>5.1120000000000001</v>
      </c>
      <c r="AD59" s="42">
        <v>43678</v>
      </c>
      <c r="AE59" s="4">
        <f>HAVERM!P123</f>
        <v>238.91570999999999</v>
      </c>
      <c r="AF59" s="4">
        <f>'Bloom - Monthly US data'!M417</f>
        <v>1946.6829997926486</v>
      </c>
    </row>
    <row r="60" spans="18:32" x14ac:dyDescent="0.35">
      <c r="R60" s="42">
        <v>45170</v>
      </c>
      <c r="S60" s="4">
        <f>HAVERM!F172</f>
        <v>6.91</v>
      </c>
      <c r="T60" s="4">
        <f>HAVERM!G172</f>
        <v>4.3949999999999996</v>
      </c>
      <c r="U60" s="4">
        <f>HAVERM!H172</f>
        <v>7.1</v>
      </c>
      <c r="V60" s="4">
        <f>HAVERM!I172</f>
        <v>5.2</v>
      </c>
      <c r="X60" s="42">
        <v>45170</v>
      </c>
      <c r="Y60" s="4">
        <f>HAVERM!J172</f>
        <v>7.3970000000000002</v>
      </c>
      <c r="Z60" s="4">
        <f>HAVERM!K172</f>
        <v>4.8170000000000002</v>
      </c>
      <c r="AA60" s="4">
        <f>HAVERM!L172</f>
        <v>6.8689999999999998</v>
      </c>
      <c r="AB60" s="4">
        <f>HAVERM!M172</f>
        <v>5.0709999999999997</v>
      </c>
      <c r="AD60" s="42">
        <v>43709</v>
      </c>
      <c r="AE60" s="4">
        <f>HAVERM!P124</f>
        <v>187.41012000000001</v>
      </c>
      <c r="AF60" s="4">
        <f>'Bloom - Monthly US data'!M418</f>
        <v>919.11534703279972</v>
      </c>
    </row>
    <row r="61" spans="18:32" x14ac:dyDescent="0.35">
      <c r="R61" s="42">
        <v>45200</v>
      </c>
      <c r="S61" s="4">
        <f>HAVERM!F173</f>
        <v>6.82</v>
      </c>
      <c r="T61" s="4">
        <f>HAVERM!G173</f>
        <v>4.702</v>
      </c>
      <c r="U61" s="4">
        <f>HAVERM!H173</f>
        <v>6.8</v>
      </c>
      <c r="V61" s="4">
        <f>HAVERM!I173</f>
        <v>5.0999999999999996</v>
      </c>
      <c r="X61" s="42">
        <v>45200</v>
      </c>
      <c r="Y61" s="4">
        <f>HAVERM!J173</f>
        <v>7.0590000000000002</v>
      </c>
      <c r="Z61" s="4">
        <f>HAVERM!K173</f>
        <v>4.5199999999999996</v>
      </c>
      <c r="AA61" s="4">
        <f>HAVERM!L173</f>
        <v>6.9189999999999996</v>
      </c>
      <c r="AB61" s="4">
        <f>HAVERM!M173</f>
        <v>5.0999999999999996</v>
      </c>
      <c r="AD61" s="42">
        <v>43739</v>
      </c>
      <c r="AE61" s="4">
        <f>HAVERM!P125</f>
        <v>233.31155999999999</v>
      </c>
      <c r="AF61" s="4">
        <f>'Bloom - Monthly US data'!M419</f>
        <v>842.41319202596674</v>
      </c>
    </row>
    <row r="62" spans="18:32" x14ac:dyDescent="0.35">
      <c r="R62" s="42">
        <v>45231</v>
      </c>
      <c r="S62" s="4">
        <f>HAVERM!F174</f>
        <v>5.95</v>
      </c>
      <c r="T62" s="4">
        <f>HAVERM!G174</f>
        <v>4.2350000000000003</v>
      </c>
      <c r="U62" s="4">
        <f>HAVERM!H174</f>
        <v>7</v>
      </c>
      <c r="V62" s="4">
        <f>HAVERM!I174</f>
        <v>5.0999999999999996</v>
      </c>
      <c r="X62" s="42">
        <v>45231</v>
      </c>
      <c r="Y62" s="4">
        <f>HAVERM!J174</f>
        <v>6.5620000000000003</v>
      </c>
      <c r="Z62" s="4">
        <f>HAVERM!K174</f>
        <v>4.444</v>
      </c>
      <c r="AA62" s="4">
        <f>HAVERM!L174</f>
        <v>6.9530000000000003</v>
      </c>
      <c r="AB62" s="4">
        <f>HAVERM!M174</f>
        <v>5.1390000000000002</v>
      </c>
      <c r="AD62" s="42">
        <v>43770</v>
      </c>
      <c r="AE62" s="4">
        <f>HAVERM!P126</f>
        <v>205.59707</v>
      </c>
      <c r="AF62" s="4">
        <f>'Bloom - Monthly US data'!M420</f>
        <v>597.61785170298162</v>
      </c>
    </row>
    <row r="63" spans="18:32" x14ac:dyDescent="0.35">
      <c r="R63" s="42">
        <v>45261</v>
      </c>
      <c r="S63" s="4">
        <f>HAVERM!F175</f>
        <v>4.91</v>
      </c>
      <c r="T63" s="4">
        <f>HAVERM!G175</f>
        <v>4.1559999999999997</v>
      </c>
      <c r="U63" s="4">
        <f>HAVERM!H175</f>
        <v>7</v>
      </c>
      <c r="V63" s="4">
        <f>HAVERM!I175</f>
        <v>5.4</v>
      </c>
      <c r="X63" s="42">
        <v>45261</v>
      </c>
      <c r="Y63" s="4">
        <f>HAVERM!J175</f>
        <v>5.8959999999999999</v>
      </c>
      <c r="Z63" s="4">
        <f>HAVERM!K175</f>
        <v>4.3639999999999999</v>
      </c>
      <c r="AA63" s="4">
        <f>HAVERM!L175</f>
        <v>6.944</v>
      </c>
      <c r="AB63" s="4">
        <f>HAVERM!M175</f>
        <v>5.2089999999999996</v>
      </c>
      <c r="AD63" s="42">
        <v>43800</v>
      </c>
      <c r="AE63" s="4">
        <f>HAVERM!P127</f>
        <v>271.30405999999999</v>
      </c>
      <c r="AF63" s="4">
        <f>'Bloom - Monthly US data'!M421</f>
        <v>851.97626288309993</v>
      </c>
    </row>
    <row r="64" spans="18:32" x14ac:dyDescent="0.35">
      <c r="R64" s="42">
        <v>45292</v>
      </c>
      <c r="S64" s="4">
        <f>HAVERM!F176</f>
        <v>5.82</v>
      </c>
      <c r="T64" s="4">
        <f>HAVERM!G176</f>
        <v>4.5309999999999997</v>
      </c>
      <c r="U64" s="4">
        <f>HAVERM!H176</f>
        <v>6.5</v>
      </c>
      <c r="V64" s="4">
        <f>HAVERM!I176</f>
        <v>5.0999999999999996</v>
      </c>
      <c r="X64" s="42">
        <v>45292</v>
      </c>
      <c r="Y64" s="4">
        <f>HAVERM!J176</f>
        <v>5.56</v>
      </c>
      <c r="Z64" s="4">
        <f>HAVERM!K176</f>
        <v>4.3070000000000004</v>
      </c>
      <c r="AA64" s="4">
        <f>HAVERM!L176</f>
        <v>6.8559999999999999</v>
      </c>
      <c r="AB64" s="4">
        <f>HAVERM!M176</f>
        <v>5.2249999999999996</v>
      </c>
      <c r="AD64" s="42">
        <v>43831</v>
      </c>
      <c r="AE64" s="4">
        <f>HAVERM!P128</f>
        <v>198.15648999999999</v>
      </c>
      <c r="AF64" s="4">
        <f>'Bloom - Monthly US data'!M422</f>
        <v>646.81815154335334</v>
      </c>
    </row>
    <row r="65" spans="18:32" x14ac:dyDescent="0.35">
      <c r="R65" s="42">
        <v>45323</v>
      </c>
      <c r="S65" s="4">
        <f>HAVERM!F177</f>
        <v>5.4</v>
      </c>
      <c r="T65" s="4">
        <f>HAVERM!G177</f>
        <v>4.1050000000000004</v>
      </c>
      <c r="U65" s="4">
        <f>HAVERM!H177</f>
        <v>6.5</v>
      </c>
      <c r="V65" s="4">
        <f>HAVERM!I177</f>
        <v>4.9000000000000004</v>
      </c>
      <c r="X65" s="42">
        <v>45323</v>
      </c>
      <c r="Y65" s="4">
        <f>HAVERM!J177</f>
        <v>5.3769999999999998</v>
      </c>
      <c r="Z65" s="4">
        <f>HAVERM!K177</f>
        <v>4.2640000000000002</v>
      </c>
      <c r="AA65" s="4">
        <f>HAVERM!L177</f>
        <v>6.6929999999999996</v>
      </c>
      <c r="AB65" s="4">
        <f>HAVERM!M177</f>
        <v>5.1669999999999998</v>
      </c>
      <c r="AD65" s="42">
        <v>43862</v>
      </c>
      <c r="AE65" s="4">
        <f>HAVERM!P129</f>
        <v>139.62191999999999</v>
      </c>
      <c r="AF65" s="4">
        <f>'Bloom - Monthly US data'!M423</f>
        <v>462.98232342172469</v>
      </c>
    </row>
    <row r="66" spans="18:32" x14ac:dyDescent="0.35">
      <c r="R66" s="42">
        <v>45352</v>
      </c>
      <c r="S66" s="4">
        <f>HAVERM!F178</f>
        <v>4.83</v>
      </c>
      <c r="T66" s="4">
        <f>HAVERM!G178</f>
        <v>3.6739999999999999</v>
      </c>
      <c r="U66" s="4">
        <f>HAVERM!H178</f>
        <v>6.1</v>
      </c>
      <c r="V66" s="4">
        <f>HAVERM!I178</f>
        <v>4.7</v>
      </c>
      <c r="X66" s="42">
        <v>45352</v>
      </c>
      <c r="Y66" s="4">
        <f>HAVERM!J178</f>
        <v>5.35</v>
      </c>
      <c r="Z66" s="4">
        <f>HAVERM!K178</f>
        <v>4.1029999999999998</v>
      </c>
      <c r="AA66" s="4">
        <f>HAVERM!L178</f>
        <v>6.3780000000000001</v>
      </c>
      <c r="AB66" s="4">
        <f>HAVERM!M178</f>
        <v>4.9249999999999998</v>
      </c>
      <c r="AD66" s="42">
        <v>43891</v>
      </c>
      <c r="AE66" s="4">
        <f>HAVERM!P130</f>
        <v>281.20726999999999</v>
      </c>
      <c r="AF66" s="4">
        <f>'Bloom - Monthly US data'!M424</f>
        <v>194.82834730038613</v>
      </c>
    </row>
    <row r="67" spans="18:32" x14ac:dyDescent="0.35">
      <c r="R67" s="42">
        <v>45383</v>
      </c>
      <c r="S67" s="4">
        <f>HAVERM!F179</f>
        <v>5.28</v>
      </c>
      <c r="T67" s="4">
        <f>HAVERM!G179</f>
        <v>4.22</v>
      </c>
      <c r="U67" s="4">
        <f>HAVERM!H179</f>
        <v>6</v>
      </c>
      <c r="V67" s="4">
        <f>HAVERM!I179</f>
        <v>4.5999999999999996</v>
      </c>
      <c r="X67" s="42">
        <v>45383</v>
      </c>
      <c r="Y67" s="4">
        <f>HAVERM!J179</f>
        <v>5.173</v>
      </c>
      <c r="Z67" s="4">
        <f>HAVERM!K179</f>
        <v>4</v>
      </c>
      <c r="AA67" s="4">
        <f>HAVERM!L179</f>
        <v>6.181</v>
      </c>
      <c r="AB67" s="4">
        <f>HAVERM!M179</f>
        <v>4.75</v>
      </c>
      <c r="AD67" s="42">
        <v>43922</v>
      </c>
      <c r="AE67" s="4">
        <f>HAVERM!P131</f>
        <v>185.35208</v>
      </c>
      <c r="AF67" s="4">
        <f>'Bloom - Monthly US data'!M425</f>
        <v>239.93283194886371</v>
      </c>
    </row>
    <row r="68" spans="18:32" x14ac:dyDescent="0.35">
      <c r="R68" s="42">
        <v>45413</v>
      </c>
      <c r="S68" s="4">
        <f>HAVERM!F180</f>
        <v>4.57</v>
      </c>
      <c r="T68" s="4">
        <f>HAVERM!G180</f>
        <v>3.8109999999999999</v>
      </c>
      <c r="U68" s="4">
        <f>HAVERM!H180</f>
        <v>6.1</v>
      </c>
      <c r="V68" s="4">
        <f>HAVERM!I180</f>
        <v>4.0999999999999996</v>
      </c>
      <c r="X68" s="42">
        <v>45413</v>
      </c>
      <c r="Y68" s="4">
        <f>HAVERM!J180</f>
        <v>4.8949999999999996</v>
      </c>
      <c r="Z68" s="4">
        <f>HAVERM!K180</f>
        <v>3.9020000000000001</v>
      </c>
      <c r="AA68" s="4">
        <f>HAVERM!L180</f>
        <v>6.0350000000000001</v>
      </c>
      <c r="AB68" s="4">
        <f>HAVERM!M180</f>
        <v>4.4770000000000003</v>
      </c>
      <c r="AD68" s="42">
        <v>43952</v>
      </c>
      <c r="AE68" s="4">
        <f>HAVERM!P132</f>
        <v>230.75636</v>
      </c>
      <c r="AF68" s="4">
        <f>'Bloom - Monthly US data'!M426</f>
        <v>161.47694159781125</v>
      </c>
    </row>
    <row r="69" spans="18:32" x14ac:dyDescent="0.35">
      <c r="R69" s="42">
        <v>45444</v>
      </c>
      <c r="S69" s="4">
        <f>HAVERM!F181</f>
        <v>3.83</v>
      </c>
      <c r="T69" s="4">
        <f>HAVERM!G181</f>
        <v>3.5710000000000002</v>
      </c>
      <c r="U69" s="4">
        <f>HAVERM!H181</f>
        <v>5.9</v>
      </c>
      <c r="V69" s="4">
        <f>HAVERM!I181</f>
        <v>4</v>
      </c>
      <c r="X69" s="42">
        <v>45444</v>
      </c>
      <c r="Y69" s="4">
        <f>HAVERM!J181</f>
        <v>4.5609999999999999</v>
      </c>
      <c r="Z69" s="4">
        <f>HAVERM!K181</f>
        <v>3.867</v>
      </c>
      <c r="AA69" s="4">
        <f>HAVERM!L181</f>
        <v>5.9880000000000004</v>
      </c>
      <c r="AB69" s="4">
        <f>HAVERM!M181</f>
        <v>4.2329999999999997</v>
      </c>
      <c r="AD69" s="42">
        <v>43983</v>
      </c>
      <c r="AE69" s="4">
        <f>HAVERM!P133</f>
        <v>167.69785999999999</v>
      </c>
      <c r="AF69" s="4">
        <f>'Bloom - Monthly US data'!M427</f>
        <v>57.086247228716886</v>
      </c>
    </row>
    <row r="70" spans="18:32" x14ac:dyDescent="0.35">
      <c r="R70" s="42">
        <v>45474</v>
      </c>
      <c r="S70" s="4">
        <f>HAVERM!F182</f>
        <v>4.3099999999999996</v>
      </c>
      <c r="T70" s="4">
        <f>HAVERM!G182</f>
        <v>3.6869999999999998</v>
      </c>
      <c r="U70" s="4">
        <f>HAVERM!H182</f>
        <v>5.7</v>
      </c>
      <c r="V70" s="4">
        <f>HAVERM!I182</f>
        <v>4.0999999999999996</v>
      </c>
      <c r="X70" s="42">
        <v>45474</v>
      </c>
      <c r="Y70" s="4">
        <f>HAVERM!J182</f>
        <v>4.2359999999999998</v>
      </c>
      <c r="Z70" s="4">
        <f>HAVERM!K182</f>
        <v>3.69</v>
      </c>
      <c r="AA70" s="4">
        <f>HAVERM!L182</f>
        <v>5.8869999999999996</v>
      </c>
      <c r="AB70" s="4">
        <f>HAVERM!M182</f>
        <v>4.056</v>
      </c>
      <c r="AD70" s="42">
        <v>44013</v>
      </c>
      <c r="AE70" s="4">
        <f>HAVERM!P134</f>
        <v>189.96194</v>
      </c>
      <c r="AF70" s="4">
        <f>'Bloom - Monthly US data'!M428</f>
        <v>89.809960658400087</v>
      </c>
    </row>
    <row r="71" spans="18:32" x14ac:dyDescent="0.35">
      <c r="R71" s="42">
        <v>45505</v>
      </c>
      <c r="S71" s="4">
        <f>HAVERM!F183</f>
        <v>3.86</v>
      </c>
      <c r="T71" s="4">
        <f>HAVERM!G183</f>
        <v>3.3159999999999998</v>
      </c>
      <c r="U71" s="4">
        <f>HAVERM!H183</f>
        <v>5.7</v>
      </c>
      <c r="V71" s="4">
        <f>HAVERM!I183</f>
        <v>4.0999999999999996</v>
      </c>
      <c r="X71" s="42">
        <v>45505</v>
      </c>
      <c r="Y71" s="4">
        <f>HAVERM!J183</f>
        <v>4</v>
      </c>
      <c r="Z71" s="4">
        <f>HAVERM!K183</f>
        <v>3.5249999999999999</v>
      </c>
      <c r="AA71" s="4">
        <f>HAVERM!L183</f>
        <v>5.774</v>
      </c>
      <c r="AB71" s="4">
        <f>HAVERM!M183</f>
        <v>4.0549999999999997</v>
      </c>
      <c r="AD71" s="42">
        <v>44044</v>
      </c>
      <c r="AE71" s="4">
        <f>HAVERM!P135</f>
        <v>176.54884000000001</v>
      </c>
      <c r="AF71" s="4">
        <f>'Bloom - Monthly US data'!M429</f>
        <v>150.93140279198812</v>
      </c>
    </row>
    <row r="72" spans="18:32" x14ac:dyDescent="0.35">
      <c r="R72" s="42">
        <v>45536</v>
      </c>
      <c r="S72" s="4">
        <f>HAVERM!F184</f>
        <v>4.45</v>
      </c>
      <c r="T72" s="4">
        <f>HAVERM!G184</f>
        <v>3.6240000000000001</v>
      </c>
      <c r="U72" s="4">
        <f>HAVERM!H184</f>
        <v>5.7</v>
      </c>
      <c r="V72" s="4">
        <f>HAVERM!I184</f>
        <v>4.0999999999999996</v>
      </c>
      <c r="X72" s="42">
        <v>45536</v>
      </c>
      <c r="Y72" s="4">
        <f>HAVERM!J184</f>
        <v>4.2069999999999999</v>
      </c>
      <c r="Z72" s="4">
        <f>HAVERM!K184</f>
        <v>3.5430000000000001</v>
      </c>
      <c r="AA72" s="4">
        <f>HAVERM!L184</f>
        <v>5.69</v>
      </c>
      <c r="AB72" s="4">
        <f>HAVERM!M184</f>
        <v>4.0910000000000002</v>
      </c>
      <c r="AD72" s="42">
        <v>44075</v>
      </c>
      <c r="AE72" s="4">
        <f>HAVERM!P136</f>
        <v>184.51675</v>
      </c>
      <c r="AF72" s="4">
        <f>'Bloom - Monthly US data'!M430</f>
        <v>96.581922214806738</v>
      </c>
    </row>
    <row r="73" spans="18:32" x14ac:dyDescent="0.35">
      <c r="R73" s="42">
        <v>45566</v>
      </c>
      <c r="S73" s="4">
        <f>HAVERM!F185</f>
        <v>3.61</v>
      </c>
      <c r="T73" s="4">
        <f>HAVERM!G185</f>
        <v>3.5939999999999999</v>
      </c>
      <c r="U73" s="4">
        <f>HAVERM!H185</f>
        <v>5.4</v>
      </c>
      <c r="V73" s="4">
        <f>HAVERM!I185</f>
        <v>4.0999999999999996</v>
      </c>
      <c r="X73" s="42">
        <v>45566</v>
      </c>
      <c r="Y73" s="4">
        <f>HAVERM!J185</f>
        <v>3.9729999999999999</v>
      </c>
      <c r="Z73" s="4">
        <f>HAVERM!K185</f>
        <v>3.5110000000000001</v>
      </c>
      <c r="AA73" s="4">
        <f>HAVERM!L185</f>
        <v>5.6020000000000003</v>
      </c>
      <c r="AB73" s="4">
        <f>HAVERM!M185</f>
        <v>4.101</v>
      </c>
      <c r="AD73" s="42">
        <v>44105</v>
      </c>
      <c r="AE73" s="4">
        <f>HAVERM!P137</f>
        <v>189.12477000000001</v>
      </c>
      <c r="AF73" s="4">
        <f>'Bloom - Monthly US data'!M431</f>
        <v>331.19625445460377</v>
      </c>
    </row>
    <row r="74" spans="18:32" x14ac:dyDescent="0.35">
      <c r="R74" s="42">
        <v>45597</v>
      </c>
      <c r="S74" s="4">
        <f>HAVERM!F186</f>
        <v>3.67</v>
      </c>
      <c r="T74" s="4">
        <f>HAVERM!G186</f>
        <v>3.7810000000000001</v>
      </c>
      <c r="U74" s="4">
        <f>HAVERM!H186</f>
        <v>5.5</v>
      </c>
      <c r="V74" s="4">
        <f>HAVERM!I186</f>
        <v>3.8</v>
      </c>
      <c r="X74" s="42">
        <v>45597</v>
      </c>
      <c r="Y74" s="4">
        <f>HAVERM!J186</f>
        <v>3.907</v>
      </c>
      <c r="Z74" s="4">
        <f>HAVERM!K186</f>
        <v>3.6659999999999999</v>
      </c>
      <c r="AA74" s="4">
        <f>HAVERM!L186</f>
        <v>5.5090000000000003</v>
      </c>
      <c r="AB74" s="4">
        <f>HAVERM!M186</f>
        <v>4.008</v>
      </c>
      <c r="AD74" s="42">
        <v>44136</v>
      </c>
      <c r="AE74" s="4">
        <f>HAVERM!P138</f>
        <v>214.46164999999999</v>
      </c>
      <c r="AF74" s="4">
        <f>'Bloom - Monthly US data'!M432</f>
        <v>204.60834443409775</v>
      </c>
    </row>
    <row r="75" spans="18:32" x14ac:dyDescent="0.35">
      <c r="R75" s="42">
        <v>45627</v>
      </c>
      <c r="S75" s="4"/>
      <c r="T75" s="4"/>
      <c r="U75" s="4"/>
      <c r="V75" s="4"/>
      <c r="X75" s="42">
        <v>45627</v>
      </c>
      <c r="Y75" s="4"/>
      <c r="Z75" s="4"/>
      <c r="AA75" s="4"/>
      <c r="AB75" s="4"/>
      <c r="AD75" s="42">
        <v>44166</v>
      </c>
      <c r="AE75" s="4">
        <f>HAVERM!P139</f>
        <v>207.60650999999999</v>
      </c>
      <c r="AF75" s="4">
        <f>'Bloom - Monthly US data'!M433</f>
        <v>123.58402111558088</v>
      </c>
    </row>
    <row r="76" spans="18:32" x14ac:dyDescent="0.35">
      <c r="R76" s="6"/>
      <c r="X76" s="6"/>
      <c r="AD76" s="42">
        <v>44197</v>
      </c>
      <c r="AE76" s="4">
        <f>HAVERM!P140</f>
        <v>112.63906</v>
      </c>
      <c r="AF76" s="4">
        <f>'Bloom - Monthly US data'!M434</f>
        <v>72.345173252029838</v>
      </c>
    </row>
    <row r="77" spans="18:32" x14ac:dyDescent="0.35">
      <c r="AD77" s="42">
        <v>44228</v>
      </c>
      <c r="AE77" s="4">
        <f>HAVERM!P141</f>
        <v>138.00995</v>
      </c>
      <c r="AF77" s="4">
        <f>'Bloom - Monthly US data'!M435</f>
        <v>52.348352128865294</v>
      </c>
    </row>
    <row r="78" spans="18:32" x14ac:dyDescent="0.35">
      <c r="AD78" s="42">
        <v>44256</v>
      </c>
      <c r="AE78" s="4">
        <f>HAVERM!P142</f>
        <v>142.40593999999999</v>
      </c>
      <c r="AF78" s="4">
        <f>'Bloom - Monthly US data'!M436</f>
        <v>47.673847749396302</v>
      </c>
    </row>
    <row r="79" spans="18:32" x14ac:dyDescent="0.35">
      <c r="AD79" s="42">
        <v>44287</v>
      </c>
      <c r="AE79" s="4">
        <f>HAVERM!P143</f>
        <v>95.280680000000004</v>
      </c>
      <c r="AF79" s="4">
        <f>'Bloom - Monthly US data'!M437</f>
        <v>72.419087455502108</v>
      </c>
    </row>
    <row r="80" spans="18:32" x14ac:dyDescent="0.35">
      <c r="AD80" s="42">
        <v>44317</v>
      </c>
      <c r="AE80" s="4">
        <f>HAVERM!P144</f>
        <v>98.111930000000001</v>
      </c>
      <c r="AF80" s="4">
        <f>'Bloom - Monthly US data'!M438</f>
        <v>42.693271334351749</v>
      </c>
    </row>
    <row r="81" spans="30:32" x14ac:dyDescent="0.35">
      <c r="AD81" s="42">
        <v>44348</v>
      </c>
      <c r="AE81" s="4">
        <f>HAVERM!P145</f>
        <v>90.334940000000003</v>
      </c>
      <c r="AF81" s="4">
        <f>'Bloom - Monthly US data'!M439</f>
        <v>40.750572804672721</v>
      </c>
    </row>
    <row r="82" spans="30:32" x14ac:dyDescent="0.35">
      <c r="AD82" s="42">
        <v>44378</v>
      </c>
      <c r="AE82" s="4">
        <f>HAVERM!P146</f>
        <v>88.283770000000004</v>
      </c>
      <c r="AF82" s="4">
        <f>'Bloom - Monthly US data'!M440</f>
        <v>20.807926116076317</v>
      </c>
    </row>
    <row r="83" spans="30:32" x14ac:dyDescent="0.35">
      <c r="AD83" s="42">
        <v>44409</v>
      </c>
      <c r="AE83" s="4">
        <f>HAVERM!P147</f>
        <v>79.109099999999998</v>
      </c>
      <c r="AF83" s="4">
        <f>'Bloom - Monthly US data'!M441</f>
        <v>31.874577466506441</v>
      </c>
    </row>
    <row r="84" spans="30:32" x14ac:dyDescent="0.35">
      <c r="AD84" s="42">
        <v>44440</v>
      </c>
      <c r="AE84" s="4">
        <f>HAVERM!P148</f>
        <v>78.70093</v>
      </c>
      <c r="AF84" s="4">
        <f>'Bloom - Monthly US data'!M442</f>
        <v>7.6726184335797338</v>
      </c>
    </row>
    <row r="85" spans="30:32" x14ac:dyDescent="0.35">
      <c r="AD85" s="42">
        <v>44470</v>
      </c>
      <c r="AE85" s="4">
        <f>HAVERM!P149</f>
        <v>103.98979</v>
      </c>
      <c r="AF85" s="4">
        <f>'Bloom - Monthly US data'!M443</f>
        <v>40.942714573602061</v>
      </c>
    </row>
    <row r="86" spans="30:32" x14ac:dyDescent="0.35">
      <c r="AD86" s="42">
        <v>44501</v>
      </c>
      <c r="AE86" s="4">
        <f>HAVERM!P150</f>
        <v>75.317499999999995</v>
      </c>
      <c r="AF86" s="4">
        <f>'Bloom - Monthly US data'!M444</f>
        <v>53.022958656656023</v>
      </c>
    </row>
    <row r="87" spans="30:32" x14ac:dyDescent="0.35">
      <c r="AD87" s="42">
        <v>44531</v>
      </c>
      <c r="AE87" s="4">
        <f>HAVERM!P151</f>
        <v>174.83134000000001</v>
      </c>
      <c r="AF87" s="4">
        <f>'Bloom - Monthly US data'!M445</f>
        <v>24.930457398068562</v>
      </c>
    </row>
    <row r="88" spans="30:32" x14ac:dyDescent="0.35">
      <c r="AD88" s="42">
        <v>44562</v>
      </c>
      <c r="AE88" s="4">
        <f>HAVERM!P152</f>
        <v>88.199169999999995</v>
      </c>
      <c r="AF88" s="4">
        <f>'Bloom - Monthly US data'!M446</f>
        <v>37.45707675166372</v>
      </c>
    </row>
    <row r="89" spans="30:32" x14ac:dyDescent="0.35">
      <c r="AD89" s="42">
        <v>44593</v>
      </c>
      <c r="AE89" s="4">
        <f>HAVERM!P153</f>
        <v>80.715149999999994</v>
      </c>
      <c r="AF89" s="4">
        <f>'Bloom - Monthly US data'!M447</f>
        <v>113.83121370957335</v>
      </c>
    </row>
    <row r="90" spans="30:32" x14ac:dyDescent="0.35">
      <c r="AD90" s="42">
        <v>44621</v>
      </c>
      <c r="AE90" s="4">
        <f>HAVERM!P154</f>
        <v>170.04504</v>
      </c>
      <c r="AF90" s="4">
        <f>'Bloom - Monthly US data'!M448</f>
        <v>70.311721013902741</v>
      </c>
    </row>
    <row r="91" spans="30:32" x14ac:dyDescent="0.35">
      <c r="AD91" s="42">
        <v>44652</v>
      </c>
      <c r="AE91" s="4">
        <f>HAVERM!P155</f>
        <v>123.43514999999999</v>
      </c>
      <c r="AF91" s="4">
        <f>'Bloom - Monthly US data'!M449</f>
        <v>44.537893575411786</v>
      </c>
    </row>
    <row r="92" spans="30:32" x14ac:dyDescent="0.35">
      <c r="AD92" s="42">
        <v>44682</v>
      </c>
      <c r="AE92" s="4">
        <f>HAVERM!P156</f>
        <v>105.19512</v>
      </c>
      <c r="AF92" s="4">
        <f>'Bloom - Monthly US data'!M450</f>
        <v>78.178057814442212</v>
      </c>
    </row>
    <row r="93" spans="30:32" x14ac:dyDescent="0.35">
      <c r="AD93" s="42">
        <v>44713</v>
      </c>
      <c r="AE93" s="4">
        <f>HAVERM!P157</f>
        <v>118.81206</v>
      </c>
      <c r="AF93" s="4">
        <f>'Bloom - Monthly US data'!M451</f>
        <v>97.342332463588605</v>
      </c>
    </row>
    <row r="94" spans="30:32" x14ac:dyDescent="0.35">
      <c r="AD94" s="42">
        <v>44743</v>
      </c>
      <c r="AE94" s="4">
        <f>HAVERM!P158</f>
        <v>184.27249</v>
      </c>
      <c r="AF94" s="4">
        <f>'Bloom - Monthly US data'!M452</f>
        <v>71.545074087536392</v>
      </c>
    </row>
    <row r="95" spans="30:32" x14ac:dyDescent="0.35">
      <c r="AD95" s="42">
        <v>44774</v>
      </c>
      <c r="AE95" s="4">
        <f>HAVERM!P159</f>
        <v>124.28908</v>
      </c>
      <c r="AF95" s="4">
        <f>'Bloom - Monthly US data'!M453</f>
        <v>150.49230233568383</v>
      </c>
    </row>
    <row r="96" spans="30:32" x14ac:dyDescent="0.35">
      <c r="AD96" s="42">
        <v>44805</v>
      </c>
      <c r="AE96" s="4">
        <f>HAVERM!P160</f>
        <v>230.05941000000001</v>
      </c>
      <c r="AF96" s="4">
        <f>'Bloom - Monthly US data'!M454</f>
        <v>50.425833021947973</v>
      </c>
    </row>
    <row r="97" spans="30:32" x14ac:dyDescent="0.35">
      <c r="AD97" s="42">
        <v>44835</v>
      </c>
      <c r="AE97" s="4">
        <f>HAVERM!P161</f>
        <v>399.80610999999999</v>
      </c>
      <c r="AF97" s="4">
        <f>'Bloom - Monthly US data'!M455</f>
        <v>92.840876451409855</v>
      </c>
    </row>
    <row r="98" spans="30:32" x14ac:dyDescent="0.35">
      <c r="AD98" s="42">
        <v>44866</v>
      </c>
      <c r="AE98" s="4">
        <f>HAVERM!P162</f>
        <v>220.10556</v>
      </c>
      <c r="AF98" s="4">
        <f>'Bloom - Monthly US data'!M456</f>
        <v>81.308891572777512</v>
      </c>
    </row>
    <row r="99" spans="30:32" x14ac:dyDescent="0.35">
      <c r="AD99" s="42">
        <v>44896</v>
      </c>
      <c r="AE99" s="4">
        <f>HAVERM!P163</f>
        <v>167.63101</v>
      </c>
      <c r="AF99" s="4">
        <f>'Bloom - Monthly US data'!M457</f>
        <v>16.205068934524409</v>
      </c>
    </row>
    <row r="100" spans="30:32" x14ac:dyDescent="0.35">
      <c r="AD100" s="42">
        <v>44927</v>
      </c>
      <c r="AE100" s="4">
        <f>HAVERM!P164</f>
        <v>140.06709000000001</v>
      </c>
      <c r="AF100" s="4">
        <f>'Bloom - Monthly US data'!M458</f>
        <v>100.53236887153098</v>
      </c>
    </row>
    <row r="101" spans="30:32" x14ac:dyDescent="0.35">
      <c r="AD101" s="42">
        <v>44958</v>
      </c>
      <c r="AE101" s="4">
        <f>HAVERM!P165</f>
        <v>121.21055</v>
      </c>
      <c r="AF101" s="4">
        <f>'Bloom - Monthly US data'!M459</f>
        <v>26.532556240330987</v>
      </c>
    </row>
    <row r="102" spans="30:32" x14ac:dyDescent="0.35">
      <c r="AD102" s="42">
        <v>44986</v>
      </c>
      <c r="AE102" s="4">
        <f>HAVERM!P166</f>
        <v>132.89492000000001</v>
      </c>
      <c r="AF102" s="4">
        <f>'Bloom - Monthly US data'!M460</f>
        <v>85.592664827516003</v>
      </c>
    </row>
    <row r="103" spans="30:32" x14ac:dyDescent="0.35">
      <c r="AD103" s="42">
        <v>45017</v>
      </c>
      <c r="AE103" s="4">
        <f>HAVERM!P167</f>
        <v>132.91663</v>
      </c>
      <c r="AF103" s="4">
        <f>'Bloom - Monthly US data'!M461</f>
        <v>46.173312643995239</v>
      </c>
    </row>
    <row r="104" spans="30:32" x14ac:dyDescent="0.35">
      <c r="AD104" s="42">
        <v>45047</v>
      </c>
      <c r="AE104" s="4">
        <f>HAVERM!P168</f>
        <v>118.00193</v>
      </c>
      <c r="AF104" s="4">
        <f>'Bloom - Monthly US data'!M462</f>
        <v>90.058278379250254</v>
      </c>
    </row>
    <row r="105" spans="30:32" x14ac:dyDescent="0.35">
      <c r="AD105" s="42">
        <v>45078</v>
      </c>
      <c r="AE105" s="4">
        <f>HAVERM!P169</f>
        <v>118.06162</v>
      </c>
      <c r="AF105" s="4">
        <f>'Bloom - Monthly US data'!M463</f>
        <v>45.437647365036085</v>
      </c>
    </row>
    <row r="106" spans="30:32" x14ac:dyDescent="0.35">
      <c r="AD106" s="42">
        <v>45108</v>
      </c>
      <c r="AE106" s="4">
        <f>HAVERM!P170</f>
        <v>118.84757999999999</v>
      </c>
      <c r="AF106" s="4">
        <f>'Bloom - Monthly US data'!M464</f>
        <v>6.4672766653756053</v>
      </c>
    </row>
    <row r="107" spans="30:32" x14ac:dyDescent="0.35">
      <c r="AD107" s="42">
        <v>45139</v>
      </c>
      <c r="AE107" s="4">
        <f>HAVERM!P171</f>
        <v>116.07590999999999</v>
      </c>
      <c r="AF107" s="4">
        <f>'Bloom - Monthly US data'!M465</f>
        <v>31.831325105956555</v>
      </c>
    </row>
    <row r="108" spans="30:32" x14ac:dyDescent="0.35">
      <c r="AD108" s="42">
        <v>45170</v>
      </c>
      <c r="AE108" s="4">
        <f>HAVERM!P172</f>
        <v>130.47645</v>
      </c>
      <c r="AF108" s="4">
        <f>'Bloom - Monthly US data'!M466</f>
        <v>25.78583853503708</v>
      </c>
    </row>
    <row r="109" spans="30:32" x14ac:dyDescent="0.35">
      <c r="AD109" s="42">
        <v>45200</v>
      </c>
      <c r="AE109" s="4">
        <f>HAVERM!P173</f>
        <v>107.93382</v>
      </c>
      <c r="AF109" s="4">
        <f>'Bloom - Monthly US data'!M467</f>
        <v>33.341331309603483</v>
      </c>
    </row>
    <row r="110" spans="30:32" x14ac:dyDescent="0.35">
      <c r="AD110" s="42">
        <v>45231</v>
      </c>
      <c r="AE110" s="4">
        <f>HAVERM!P174</f>
        <v>115.96201000000001</v>
      </c>
      <c r="AF110" s="4">
        <f>'Bloom - Monthly US data'!M468</f>
        <v>17.44639499780336</v>
      </c>
    </row>
    <row r="111" spans="30:32" x14ac:dyDescent="0.35">
      <c r="AD111" s="42">
        <v>45261</v>
      </c>
      <c r="AE111" s="4">
        <f>HAVERM!P175</f>
        <v>120.87118</v>
      </c>
      <c r="AF111" s="4">
        <f>'Bloom - Monthly US data'!M469</f>
        <v>18.736143852639124</v>
      </c>
    </row>
    <row r="112" spans="30:32" x14ac:dyDescent="0.35">
      <c r="AD112" s="42">
        <v>45292</v>
      </c>
      <c r="AE112" s="4">
        <f>HAVERM!P176</f>
        <v>100.65345000000001</v>
      </c>
      <c r="AF112" s="4">
        <f>'Bloom - Monthly US data'!M470</f>
        <v>45.161412087231298</v>
      </c>
    </row>
    <row r="113" spans="30:32" x14ac:dyDescent="0.35">
      <c r="AD113" s="42">
        <v>45323</v>
      </c>
      <c r="AE113" s="4">
        <f>HAVERM!P177</f>
        <v>114.04067000000001</v>
      </c>
      <c r="AF113" s="4">
        <f>'Bloom - Monthly US data'!M471</f>
        <v>220.06777017427746</v>
      </c>
    </row>
    <row r="114" spans="30:32" x14ac:dyDescent="0.35">
      <c r="AD114" s="42">
        <v>45352</v>
      </c>
      <c r="AE114" s="4">
        <f>HAVERM!P178</f>
        <v>135.56395000000001</v>
      </c>
      <c r="AF114" s="4">
        <f>'Bloom - Monthly US data'!M472</f>
        <v>44.783825960127047</v>
      </c>
    </row>
    <row r="115" spans="30:32" x14ac:dyDescent="0.35">
      <c r="AD115" s="42">
        <v>45383</v>
      </c>
      <c r="AE115" s="4">
        <f>HAVERM!P179</f>
        <v>102.66585000000001</v>
      </c>
      <c r="AF115" s="4">
        <f>'Bloom - Monthly US data'!M473</f>
        <v>46.127965750226871</v>
      </c>
    </row>
    <row r="116" spans="30:32" x14ac:dyDescent="0.35">
      <c r="AD116" s="42">
        <v>45413</v>
      </c>
      <c r="AE116" s="4">
        <f>HAVERM!P180</f>
        <v>144.78328999999999</v>
      </c>
      <c r="AF116" s="4">
        <f>'Bloom - Monthly US data'!M474</f>
        <v>128.79600085457486</v>
      </c>
    </row>
    <row r="117" spans="30:32" x14ac:dyDescent="0.35">
      <c r="AD117" s="42">
        <v>45444</v>
      </c>
      <c r="AE117" s="4">
        <f>HAVERM!P181</f>
        <v>146.59756999999999</v>
      </c>
      <c r="AF117" s="4">
        <f>'Bloom - Monthly US data'!M475</f>
        <v>66.368619498503108</v>
      </c>
    </row>
    <row r="118" spans="30:32" x14ac:dyDescent="0.35">
      <c r="AD118" s="42">
        <v>45474</v>
      </c>
      <c r="AE118" s="4">
        <f>HAVERM!P182</f>
        <v>183.28214</v>
      </c>
      <c r="AF118" s="4">
        <f>'Bloom - Monthly US data'!M476</f>
        <v>161.21280124080587</v>
      </c>
    </row>
    <row r="119" spans="30:32" x14ac:dyDescent="0.35">
      <c r="AD119" s="42">
        <v>45505</v>
      </c>
      <c r="AE119" s="4">
        <f>HAVERM!P183</f>
        <v>116.87179999999999</v>
      </c>
      <c r="AF119" s="4">
        <f>'Bloom - Monthly US data'!M477</f>
        <v>221.59175922425402</v>
      </c>
    </row>
    <row r="120" spans="30:32" x14ac:dyDescent="0.35">
      <c r="AD120" s="42">
        <v>45536</v>
      </c>
      <c r="AE120" s="4">
        <f>HAVERM!P184</f>
        <v>184.40996000000001</v>
      </c>
      <c r="AF120" s="4">
        <f>'Bloom - Monthly US data'!M478</f>
        <v>94.884039496721584</v>
      </c>
    </row>
    <row r="121" spans="30:32" x14ac:dyDescent="0.35">
      <c r="AD121" s="42">
        <v>45566</v>
      </c>
      <c r="AE121" s="4">
        <f>HAVERM!P185</f>
        <v>273.85700000000003</v>
      </c>
      <c r="AF121" s="4">
        <f>'Bloom - Monthly US data'!M479</f>
        <v>194.75613686819582</v>
      </c>
    </row>
    <row r="122" spans="30:32" x14ac:dyDescent="0.35">
      <c r="AD122" s="42">
        <v>45597</v>
      </c>
      <c r="AE122" s="4">
        <f>HAVERM!P186</f>
        <v>327.23352</v>
      </c>
      <c r="AF122" s="4">
        <f>'Bloom - Monthly US data'!M480</f>
        <v>1401.6795495949611</v>
      </c>
    </row>
    <row r="123" spans="30:32" x14ac:dyDescent="0.35">
      <c r="AD123" s="42">
        <v>45627</v>
      </c>
      <c r="AE123" s="4">
        <f>HAVERM!P187</f>
        <v>220.88986</v>
      </c>
      <c r="AF123" s="4">
        <f>'Bloom - Monthly US data'!M481</f>
        <v>1319.0059439550159</v>
      </c>
    </row>
    <row r="124" spans="30:32" x14ac:dyDescent="0.35">
      <c r="AD124" s="42">
        <v>45658</v>
      </c>
      <c r="AE124" s="4">
        <f>HAVERM!P188</f>
        <v>238.06052</v>
      </c>
      <c r="AF124" s="4">
        <f>'Bloom - Monthly US data'!M482</f>
        <v>1725.7096538661765</v>
      </c>
    </row>
    <row r="125" spans="30:32" x14ac:dyDescent="0.35">
      <c r="AD125" s="42">
        <v>45689</v>
      </c>
      <c r="AE125" s="4">
        <f>HAVERM!P189</f>
        <v>218.64806999999999</v>
      </c>
      <c r="AF125" s="4">
        <f>'Bloom - Monthly US data'!M483</f>
        <v>2481.3680697550285</v>
      </c>
    </row>
    <row r="126" spans="30:32" x14ac:dyDescent="0.35">
      <c r="AD126" s="42">
        <v>45717</v>
      </c>
      <c r="AE126" s="4">
        <f>HAVERM!P190</f>
        <v>472.94709999999998</v>
      </c>
      <c r="AF126" s="4">
        <f>'Bloom - Monthly US data'!M484</f>
        <v>5735.9528276094452</v>
      </c>
    </row>
    <row r="151" spans="30:32" x14ac:dyDescent="0.35">
      <c r="AD151" s="42"/>
      <c r="AE151" s="4"/>
      <c r="AF151" s="4"/>
    </row>
    <row r="152" spans="30:32" x14ac:dyDescent="0.35">
      <c r="AD152" s="42"/>
      <c r="AE152" s="4"/>
      <c r="AF152" s="4"/>
    </row>
    <row r="153" spans="30:32" x14ac:dyDescent="0.35">
      <c r="AD153" s="42"/>
      <c r="AE153" s="4"/>
      <c r="AF15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E12"/>
  <sheetViews>
    <sheetView workbookViewId="0">
      <selection activeCell="E3" sqref="E3"/>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5" x14ac:dyDescent="0.35">
      <c r="A2" s="47" t="s">
        <v>1966</v>
      </c>
      <c r="B2" s="6">
        <v>45688</v>
      </c>
      <c r="D2" s="47" t="s">
        <v>2025</v>
      </c>
      <c r="E2" s="6">
        <v>45776</v>
      </c>
    </row>
    <row r="4" spans="1:5" x14ac:dyDescent="0.35">
      <c r="A4" t="s">
        <v>1870</v>
      </c>
      <c r="D4" t="s">
        <v>1870</v>
      </c>
    </row>
    <row r="5" spans="1:5" x14ac:dyDescent="0.35">
      <c r="A5" t="str">
        <f t="shared" ref="A5:A8" si="0">TEXT(B5,"dddd")</f>
        <v>Monday</v>
      </c>
      <c r="B5" s="6">
        <f t="shared" ref="B5:B7" si="1">IF(A6="Monday",B6-3,B6-1)</f>
        <v>45684</v>
      </c>
      <c r="D5" t="str">
        <f t="shared" ref="D5:D8" si="2">TEXT(E5,"dddd")</f>
        <v>Wednesday</v>
      </c>
      <c r="E5" s="6">
        <f t="shared" ref="E5:E7" si="3">IF(D6="Monday",E6-3,E6-1)</f>
        <v>45770</v>
      </c>
    </row>
    <row r="6" spans="1:5" x14ac:dyDescent="0.35">
      <c r="A6" t="str">
        <f t="shared" si="0"/>
        <v>Tuesday</v>
      </c>
      <c r="B6" s="6">
        <f t="shared" si="1"/>
        <v>45685</v>
      </c>
      <c r="D6" t="str">
        <f t="shared" si="2"/>
        <v>Thursday</v>
      </c>
      <c r="E6" s="6">
        <f t="shared" si="3"/>
        <v>45771</v>
      </c>
    </row>
    <row r="7" spans="1:5" x14ac:dyDescent="0.35">
      <c r="A7" t="str">
        <f t="shared" si="0"/>
        <v>Wednesday</v>
      </c>
      <c r="B7" s="6">
        <f t="shared" si="1"/>
        <v>45686</v>
      </c>
      <c r="D7" t="str">
        <f t="shared" si="2"/>
        <v>Friday</v>
      </c>
      <c r="E7" s="6">
        <f t="shared" si="3"/>
        <v>45772</v>
      </c>
    </row>
    <row r="8" spans="1:5" x14ac:dyDescent="0.35">
      <c r="A8" t="str">
        <f t="shared" si="0"/>
        <v>Thursday</v>
      </c>
      <c r="B8" s="6">
        <f>IF(A9="Monday",B9-3,B9-1)</f>
        <v>45687</v>
      </c>
      <c r="D8" t="str">
        <f t="shared" si="2"/>
        <v>Monday</v>
      </c>
      <c r="E8" s="6">
        <f>IF(D9="Monday",E9-3,E9-1)</f>
        <v>45775</v>
      </c>
    </row>
    <row r="9" spans="1:5" x14ac:dyDescent="0.35">
      <c r="A9" t="str">
        <f>TEXT(B9,"dddd")</f>
        <v>Friday</v>
      </c>
      <c r="B9" s="6">
        <f>B2</f>
        <v>45688</v>
      </c>
      <c r="D9" t="str">
        <f>TEXT(E9,"dddd")</f>
        <v>Tuesday</v>
      </c>
      <c r="E9" s="6">
        <f>E2</f>
        <v>45776</v>
      </c>
    </row>
    <row r="11" spans="1:5" x14ac:dyDescent="0.35">
      <c r="B11" s="48" t="str">
        <f>TEXT(B9,"dd mmm yyyy")</f>
        <v>31 Jan 2025</v>
      </c>
      <c r="E11" s="48" t="str">
        <f>TEXT(E9,"dd mmm yyyy")</f>
        <v>29 Apr 2025</v>
      </c>
    </row>
    <row r="12" spans="1:5" x14ac:dyDescent="0.35">
      <c r="A12" t="str">
        <f>"15 working days to "&amp;B11</f>
        <v>15 working days to 31 Jan 2025</v>
      </c>
      <c r="D12" t="str">
        <f>"15 working days to "&amp;E11</f>
        <v>15 working days to 29 Apr 2025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N485"/>
  <sheetViews>
    <sheetView workbookViewId="0">
      <pane xSplit="2" ySplit="1" topLeftCell="C361" activePane="bottomRight" state="frozen"/>
      <selection pane="topRight" activeCell="C1" sqref="C1"/>
      <selection pane="bottomLeft" activeCell="A2" sqref="A2"/>
      <selection pane="bottomRight" activeCell="Q382" sqref="Q382"/>
    </sheetView>
  </sheetViews>
  <sheetFormatPr defaultRowHeight="14.5" x14ac:dyDescent="0.35"/>
  <cols>
    <col min="1" max="1" width="9.7265625" style="57" customWidth="1"/>
    <col min="2" max="2" width="9.7265625" customWidth="1"/>
  </cols>
  <sheetData>
    <row r="1" spans="1:14" x14ac:dyDescent="0.35">
      <c r="A1" s="57" t="s">
        <v>953</v>
      </c>
      <c r="B1" t="s">
        <v>952</v>
      </c>
      <c r="C1" t="s">
        <v>1995</v>
      </c>
      <c r="D1" t="s">
        <v>1996</v>
      </c>
      <c r="E1" t="s">
        <v>1997</v>
      </c>
      <c r="F1" t="s">
        <v>1998</v>
      </c>
      <c r="G1" t="s">
        <v>1999</v>
      </c>
      <c r="H1" t="s">
        <v>2000</v>
      </c>
      <c r="I1" t="s">
        <v>2001</v>
      </c>
      <c r="J1" t="s">
        <v>2002</v>
      </c>
      <c r="K1" t="s">
        <v>2003</v>
      </c>
      <c r="L1" t="s">
        <v>2004</v>
      </c>
      <c r="M1" t="s">
        <v>2005</v>
      </c>
      <c r="N1" t="s">
        <v>2006</v>
      </c>
    </row>
    <row r="2" spans="1:14" x14ac:dyDescent="0.35">
      <c r="A2" s="57">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4" x14ac:dyDescent="0.35">
      <c r="A3" s="57">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4" x14ac:dyDescent="0.35">
      <c r="A4" s="57">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4" x14ac:dyDescent="0.35">
      <c r="A5" s="57">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4" x14ac:dyDescent="0.35">
      <c r="A6" s="57">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4" x14ac:dyDescent="0.35">
      <c r="A7" s="57">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4" x14ac:dyDescent="0.35">
      <c r="A8" s="57">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4" x14ac:dyDescent="0.35">
      <c r="A9" s="57">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4" x14ac:dyDescent="0.35">
      <c r="A10" s="57">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4" x14ac:dyDescent="0.35">
      <c r="A11" s="57">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4" x14ac:dyDescent="0.35">
      <c r="A12" s="57">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4" x14ac:dyDescent="0.35">
      <c r="A13" s="57">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4" x14ac:dyDescent="0.35">
      <c r="A14" s="57">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4" x14ac:dyDescent="0.35">
      <c r="A15" s="57">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4" x14ac:dyDescent="0.35">
      <c r="A16" s="57">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57">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57">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57">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57">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57">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57">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57">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57">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57">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57">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57">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57">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57">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57">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57">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57">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57">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57">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57">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57">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57">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57">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57">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57">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57">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57">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57">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57">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57">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57">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57">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57">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57">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57">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57">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57">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57">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57">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57">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57">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57">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57">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57">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57">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57">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57">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57">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57">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57">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57">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57">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57">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57">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57">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57">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57">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57">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57">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57">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57">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57">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57">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57">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57">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57">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57">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57">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57">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57">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57">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57">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57">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57">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57">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57">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57">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57">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57">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57">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57">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57">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57">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57">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57">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57">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57">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57">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57">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57">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57">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57">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57">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57">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57">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57">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57">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57">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57">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57">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57">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57">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57">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57">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57">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57">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57">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57">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57">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57">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57">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57">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57">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57">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57">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57">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57">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57">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57">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57">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57">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57">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57">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57">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57">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57">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57">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57">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57">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57">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57">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57">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57">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57">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57">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57">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57">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57">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57">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57">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57">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57">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57">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57">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57">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57">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57">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57">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57">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57">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57">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57">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57">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57">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57">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57">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57">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57">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57">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57">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57">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57">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57">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57">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57">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57">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57">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57">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57">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57">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57">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57">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57">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57">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57">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57">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57">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57">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57">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57">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57">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57">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57">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57">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57">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57">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57">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57">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57">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57">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57">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57">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57">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57">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57">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57">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57">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57">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57">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57">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57">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57">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57">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57">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57">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57">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57">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57">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57">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57">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57">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57">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57">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57">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57">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57">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57">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57">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57">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57">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57">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57">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57">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57">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57">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57">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57">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57">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57">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57">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57">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57">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57">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57">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57">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57">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57">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57">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57">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57">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57">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57">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57">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57">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57">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57">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57">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57">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57">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57">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57">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57">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57">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57">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57">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57">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57">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57">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57">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57">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57">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57">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57">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57">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57">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57">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57">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57">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57">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57">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57">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57">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57">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57">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57">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57">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57">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57">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57">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57">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57">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57">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57">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57">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57">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57">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57">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57">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57">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57">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57">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57">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57">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57">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57">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57">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57">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57">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57">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57">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57">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57">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57">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57">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57">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57">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57">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57">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57">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57">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57">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57">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57">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57">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57">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57">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57">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57">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57">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57">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57">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57">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57">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57">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57">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57">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57">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57">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57">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57">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57">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57">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57">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57">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57">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57">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57">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57">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57">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57">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57">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57">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57">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57">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57">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57">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57">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57">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57">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57">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57">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57">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57">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57">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57">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57">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57">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57">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57">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57">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57">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57">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57">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57">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57">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57">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57">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57">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57">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57">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57">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57">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57">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57">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57">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57">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57">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57">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57">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57">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57">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57">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57">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57">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57">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57">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57">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57">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57">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57">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57">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57">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57">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57">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57">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57">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57">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57">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57">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57">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57">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57">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57">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57">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57">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57">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57">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57">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57">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57">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57">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57">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57">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57">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57">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57">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57">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57">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57">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57">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57">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57">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57">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57">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57">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57">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57">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57">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57">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57">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57">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57">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57">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57">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57">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57">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57">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57">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57">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57">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57">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57">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57">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57">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57">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57">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57">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57">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57">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57">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57">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57">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57">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57">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57">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57">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57">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57">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57">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57">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57">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57">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57">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57">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57">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57">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57" t="s">
        <v>2007</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57" t="s">
        <v>2007</v>
      </c>
      <c r="B483">
        <v>2</v>
      </c>
      <c r="C483" s="4">
        <v>313.48799846122313</v>
      </c>
      <c r="D483" s="4">
        <v>229.40616119170724</v>
      </c>
      <c r="E483" s="4">
        <v>363.1770041331219</v>
      </c>
      <c r="F483" s="4">
        <v>384.3943885490844</v>
      </c>
      <c r="G483" s="4">
        <v>318.7436680309392</v>
      </c>
      <c r="H483" s="4">
        <v>500.70280199936832</v>
      </c>
      <c r="I483" s="4">
        <v>299.05925267955877</v>
      </c>
      <c r="J483" s="4">
        <v>503.11952100573694</v>
      </c>
      <c r="K483" s="4">
        <v>335.64221467992689</v>
      </c>
      <c r="L483" s="4">
        <v>252.77318703520362</v>
      </c>
      <c r="M483" s="4">
        <v>2481.3680697550285</v>
      </c>
      <c r="N483" s="4">
        <v>123.40113578903006</v>
      </c>
    </row>
    <row r="484" spans="1:14" x14ac:dyDescent="0.35">
      <c r="A484" s="57" t="s">
        <v>2007</v>
      </c>
      <c r="B484">
        <v>3</v>
      </c>
      <c r="C484" s="4">
        <v>485.18364467191265</v>
      </c>
      <c r="D484" s="4">
        <v>431.34234446310757</v>
      </c>
      <c r="E484" s="4">
        <v>630.57542161078595</v>
      </c>
      <c r="F484" s="4">
        <v>649.7076594053899</v>
      </c>
      <c r="G484" s="4">
        <v>522.94971751171363</v>
      </c>
      <c r="H484" s="4">
        <v>613.28822639911482</v>
      </c>
      <c r="I484" s="4">
        <v>619.74976021665668</v>
      </c>
      <c r="J484" s="4">
        <v>742.87203386133649</v>
      </c>
      <c r="K484" s="4">
        <v>351.56753573433127</v>
      </c>
      <c r="L484" s="4">
        <v>242.33760055762758</v>
      </c>
      <c r="M484" s="4">
        <v>5735.9528276094452</v>
      </c>
      <c r="N484" s="4">
        <v>78.422932521827619</v>
      </c>
    </row>
    <row r="485" spans="1:14" x14ac:dyDescent="0.35">
      <c r="A485" t="s">
        <v>2008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DI70"/>
  <sheetViews>
    <sheetView workbookViewId="0">
      <pane xSplit="1" ySplit="4" topLeftCell="AU5" activePane="bottomRight" state="frozen"/>
      <selection activeCell="O33" sqref="O33"/>
      <selection pane="topRight" activeCell="O33" sqref="O33"/>
      <selection pane="bottomLeft" activeCell="O33" sqref="O33"/>
      <selection pane="bottomRight" activeCell="BA37" sqref="BA37"/>
    </sheetView>
  </sheetViews>
  <sheetFormatPr defaultRowHeight="14.5" x14ac:dyDescent="0.35"/>
  <cols>
    <col min="1" max="50" width="10.7265625" bestFit="1" customWidth="1"/>
    <col min="53" max="113" width="10.7265625" bestFit="1" customWidth="1"/>
  </cols>
  <sheetData>
    <row r="1" spans="1:113" x14ac:dyDescent="0.35">
      <c r="A1" s="49" t="str">
        <f>'Market pricing dates'!A2</f>
        <v>February 2025 MPR</v>
      </c>
      <c r="C1" t="str">
        <f>'Market pricing dates'!A12</f>
        <v>15 working days to 31 Jan 2025</v>
      </c>
      <c r="BA1" s="49" t="str">
        <f>'Market pricing dates'!D2</f>
        <v>May 2025 MPR</v>
      </c>
      <c r="BC1" t="str">
        <f>'Market pricing dates'!D12</f>
        <v>15 working days to 29 Apr 2025</v>
      </c>
    </row>
    <row r="2" spans="1:113" x14ac:dyDescent="0.35">
      <c r="A2" t="s">
        <v>946</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946</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13" x14ac:dyDescent="0.35">
      <c r="A3" t="s">
        <v>947</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947</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13" x14ac:dyDescent="0.35">
      <c r="A4" t="s">
        <v>948</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948</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13" x14ac:dyDescent="0.35">
      <c r="A5" s="8" t="s">
        <v>949</v>
      </c>
      <c r="BA5" s="8" t="s">
        <v>949</v>
      </c>
    </row>
    <row r="6" spans="1:113" x14ac:dyDescent="0.35">
      <c r="A6" s="6">
        <f t="shared" ref="A6:A14" si="94">A11-7</f>
        <v>45670</v>
      </c>
      <c r="B6" s="6">
        <f>A6</f>
        <v>45670</v>
      </c>
      <c r="C6" s="6">
        <f>$B6+C$4</f>
        <v>45700.416666700003</v>
      </c>
      <c r="D6" s="6">
        <f t="shared" ref="D6:AX10" si="95">$B6+D$4</f>
        <v>45730.833333399998</v>
      </c>
      <c r="E6" s="6">
        <f t="shared" si="95"/>
        <v>45761.250000100001</v>
      </c>
      <c r="F6" s="6">
        <f t="shared" si="95"/>
        <v>45791.666666800003</v>
      </c>
      <c r="G6" s="6">
        <f t="shared" si="95"/>
        <v>45822.083333499999</v>
      </c>
      <c r="H6" s="6">
        <f t="shared" si="95"/>
        <v>45852.500000200002</v>
      </c>
      <c r="I6" s="6">
        <f t="shared" si="95"/>
        <v>45882.916666899997</v>
      </c>
      <c r="J6" s="6">
        <f t="shared" si="95"/>
        <v>45913.3333336</v>
      </c>
      <c r="K6" s="6">
        <f t="shared" si="95"/>
        <v>45943.750000300002</v>
      </c>
      <c r="L6" s="6">
        <f t="shared" si="95"/>
        <v>45974.166666999998</v>
      </c>
      <c r="M6" s="6">
        <f t="shared" si="95"/>
        <v>46004.5833337</v>
      </c>
      <c r="N6" s="6">
        <f t="shared" si="95"/>
        <v>46035.000000400003</v>
      </c>
      <c r="O6" s="6">
        <f t="shared" si="95"/>
        <v>46065.416667099998</v>
      </c>
      <c r="P6" s="6">
        <f t="shared" si="95"/>
        <v>46095.833333800001</v>
      </c>
      <c r="Q6" s="6">
        <f t="shared" si="95"/>
        <v>46126.250000499997</v>
      </c>
      <c r="R6" s="6">
        <f t="shared" si="95"/>
        <v>46156.666667199999</v>
      </c>
      <c r="S6" s="6">
        <f t="shared" si="95"/>
        <v>46187.083333900002</v>
      </c>
      <c r="T6" s="6">
        <f t="shared" si="95"/>
        <v>46217.500000599997</v>
      </c>
      <c r="U6" s="6">
        <f t="shared" si="95"/>
        <v>46247.9166673</v>
      </c>
      <c r="V6" s="6">
        <f t="shared" si="95"/>
        <v>46278.333334000003</v>
      </c>
      <c r="W6" s="6">
        <f t="shared" si="95"/>
        <v>46308.750000699998</v>
      </c>
      <c r="X6" s="6">
        <f t="shared" si="95"/>
        <v>46339.166667400001</v>
      </c>
      <c r="Y6" s="6">
        <f t="shared" si="95"/>
        <v>46369.583334099996</v>
      </c>
      <c r="Z6" s="6">
        <f t="shared" si="95"/>
        <v>46400.000000799999</v>
      </c>
      <c r="AA6" s="6">
        <f t="shared" si="95"/>
        <v>46430.416667500001</v>
      </c>
      <c r="AB6" s="6">
        <f t="shared" si="95"/>
        <v>46460.833334199997</v>
      </c>
      <c r="AC6" s="6">
        <f t="shared" si="95"/>
        <v>46491.2500009</v>
      </c>
      <c r="AD6" s="6">
        <f t="shared" si="95"/>
        <v>46521.666667600002</v>
      </c>
      <c r="AE6" s="6">
        <f t="shared" si="95"/>
        <v>46552.083334299998</v>
      </c>
      <c r="AF6" s="6">
        <f t="shared" si="95"/>
        <v>46582.500001</v>
      </c>
      <c r="AG6" s="6">
        <f t="shared" si="95"/>
        <v>46612.916667700003</v>
      </c>
      <c r="AH6" s="6">
        <f t="shared" si="95"/>
        <v>46643.333334399998</v>
      </c>
      <c r="AI6" s="6">
        <f t="shared" si="95"/>
        <v>46673.750001100001</v>
      </c>
      <c r="AJ6" s="6">
        <f t="shared" si="95"/>
        <v>46704.166667799997</v>
      </c>
      <c r="AK6" s="6">
        <f t="shared" si="95"/>
        <v>46734.583334499999</v>
      </c>
      <c r="AL6" s="6">
        <f t="shared" si="95"/>
        <v>46765.000001200002</v>
      </c>
      <c r="AM6" s="6">
        <f t="shared" si="95"/>
        <v>46795.416667899997</v>
      </c>
      <c r="AN6" s="6">
        <f t="shared" si="95"/>
        <v>46825.8333346</v>
      </c>
      <c r="AO6" s="6">
        <f t="shared" si="95"/>
        <v>46856.250001299995</v>
      </c>
      <c r="AP6" s="6">
        <f t="shared" si="95"/>
        <v>46886.666667999998</v>
      </c>
      <c r="AQ6" s="6">
        <f t="shared" si="95"/>
        <v>46917.083334700001</v>
      </c>
      <c r="AR6" s="6">
        <f t="shared" si="95"/>
        <v>46947.500001399996</v>
      </c>
      <c r="AS6" s="6">
        <f t="shared" si="95"/>
        <v>46977.916668099999</v>
      </c>
      <c r="AT6" s="6">
        <f t="shared" si="95"/>
        <v>47008.333334800001</v>
      </c>
      <c r="AU6" s="6">
        <f t="shared" si="95"/>
        <v>47038.750001499997</v>
      </c>
      <c r="AV6" s="6">
        <f t="shared" si="95"/>
        <v>47069.1666682</v>
      </c>
      <c r="AW6" s="6">
        <f t="shared" si="95"/>
        <v>47099.583334900002</v>
      </c>
      <c r="AX6" s="6">
        <f t="shared" si="95"/>
        <v>47130.000001599998</v>
      </c>
      <c r="BA6" s="6">
        <f t="shared" ref="BA6:BA14" si="96">BA11-7</f>
        <v>45756</v>
      </c>
      <c r="BB6" s="6">
        <f>BA6</f>
        <v>45756</v>
      </c>
      <c r="BC6" s="6">
        <f>$BA6+BC$4</f>
        <v>45786.416666700003</v>
      </c>
      <c r="BD6" s="6">
        <f t="shared" ref="BD6:CX10" si="97">$BA6+BD$4</f>
        <v>45816.833333399998</v>
      </c>
      <c r="BE6" s="6">
        <f t="shared" si="97"/>
        <v>45847.250000100001</v>
      </c>
      <c r="BF6" s="6">
        <f t="shared" si="97"/>
        <v>45877.666666800003</v>
      </c>
      <c r="BG6" s="6">
        <f t="shared" si="97"/>
        <v>45908.083333499999</v>
      </c>
      <c r="BH6" s="6">
        <f t="shared" si="97"/>
        <v>45938.500000200002</v>
      </c>
      <c r="BI6" s="6">
        <f t="shared" si="97"/>
        <v>45968.916666899997</v>
      </c>
      <c r="BJ6" s="6">
        <f t="shared" si="97"/>
        <v>45999.3333336</v>
      </c>
      <c r="BK6" s="6">
        <f t="shared" si="97"/>
        <v>46029.750000300002</v>
      </c>
      <c r="BL6" s="6">
        <f t="shared" si="97"/>
        <v>46060.166666999998</v>
      </c>
      <c r="BM6" s="6">
        <f t="shared" si="97"/>
        <v>46090.5833337</v>
      </c>
      <c r="BN6" s="6">
        <f t="shared" si="97"/>
        <v>46121.000000400003</v>
      </c>
      <c r="BO6" s="6">
        <f t="shared" si="97"/>
        <v>46151.416667099998</v>
      </c>
      <c r="BP6" s="6">
        <f t="shared" si="97"/>
        <v>46181.833333800001</v>
      </c>
      <c r="BQ6" s="6">
        <f t="shared" si="97"/>
        <v>46212.250000499997</v>
      </c>
      <c r="BR6" s="6">
        <f t="shared" si="97"/>
        <v>46242.666667199999</v>
      </c>
      <c r="BS6" s="6">
        <f t="shared" si="97"/>
        <v>46273.083333900002</v>
      </c>
      <c r="BT6" s="6">
        <f t="shared" si="97"/>
        <v>46303.500000599997</v>
      </c>
      <c r="BU6" s="6">
        <f t="shared" si="97"/>
        <v>46333.9166673</v>
      </c>
      <c r="BV6" s="6">
        <f t="shared" si="97"/>
        <v>46364.333334000003</v>
      </c>
      <c r="BW6" s="6">
        <f t="shared" si="97"/>
        <v>46394.750000699998</v>
      </c>
      <c r="BX6" s="6">
        <f t="shared" si="97"/>
        <v>46425.166667400001</v>
      </c>
      <c r="BY6" s="6">
        <f t="shared" si="97"/>
        <v>46455.583334099996</v>
      </c>
      <c r="BZ6" s="6">
        <f t="shared" si="97"/>
        <v>46486.000000799999</v>
      </c>
      <c r="CA6" s="6">
        <f t="shared" si="97"/>
        <v>46516.416667500001</v>
      </c>
      <c r="CB6" s="6">
        <f t="shared" si="97"/>
        <v>46546.833334199997</v>
      </c>
      <c r="CC6" s="6">
        <f t="shared" si="97"/>
        <v>46577.2500009</v>
      </c>
      <c r="CD6" s="6">
        <f t="shared" si="97"/>
        <v>46607.666667600002</v>
      </c>
      <c r="CE6" s="6">
        <f t="shared" si="97"/>
        <v>46638.083334299998</v>
      </c>
      <c r="CF6" s="6">
        <f t="shared" si="97"/>
        <v>46668.500001</v>
      </c>
      <c r="CG6" s="6">
        <f t="shared" si="97"/>
        <v>46698.916667700003</v>
      </c>
      <c r="CH6" s="6">
        <f t="shared" si="97"/>
        <v>46729.333334399998</v>
      </c>
      <c r="CI6" s="6">
        <f t="shared" si="97"/>
        <v>46759.750001100001</v>
      </c>
      <c r="CJ6" s="6">
        <f t="shared" si="97"/>
        <v>46790.166667799997</v>
      </c>
      <c r="CK6" s="6">
        <f t="shared" si="97"/>
        <v>46820.583334499999</v>
      </c>
      <c r="CL6" s="6">
        <f t="shared" si="97"/>
        <v>46851.000001200002</v>
      </c>
      <c r="CM6" s="6">
        <f t="shared" si="97"/>
        <v>46881.416667899997</v>
      </c>
      <c r="CN6" s="6">
        <f t="shared" si="97"/>
        <v>46911.8333346</v>
      </c>
      <c r="CO6" s="6">
        <f t="shared" si="97"/>
        <v>46942.250001299995</v>
      </c>
      <c r="CP6" s="6">
        <f t="shared" si="97"/>
        <v>46972.666667999998</v>
      </c>
      <c r="CQ6" s="6">
        <f t="shared" si="97"/>
        <v>47003.083334700001</v>
      </c>
      <c r="CR6" s="6">
        <f t="shared" si="97"/>
        <v>47033.500001399996</v>
      </c>
      <c r="CS6" s="6">
        <f t="shared" si="97"/>
        <v>47063.916668099999</v>
      </c>
      <c r="CT6" s="6">
        <f t="shared" si="97"/>
        <v>47094.333334800001</v>
      </c>
      <c r="CU6" s="6">
        <f t="shared" si="97"/>
        <v>47124.750001499997</v>
      </c>
      <c r="CV6" s="6">
        <f t="shared" si="97"/>
        <v>47155.1666682</v>
      </c>
      <c r="CW6" s="6">
        <f t="shared" si="97"/>
        <v>47185.583334900002</v>
      </c>
      <c r="CX6" s="6">
        <f t="shared" si="97"/>
        <v>47216.000001599998</v>
      </c>
      <c r="CY6" s="6"/>
      <c r="CZ6" s="6"/>
      <c r="DA6" s="6"/>
      <c r="DB6" s="6"/>
      <c r="DC6" s="6"/>
      <c r="DD6" s="6"/>
      <c r="DE6" s="6"/>
      <c r="DF6" s="6"/>
      <c r="DG6" s="6"/>
      <c r="DH6" s="6"/>
      <c r="DI6" s="6"/>
    </row>
    <row r="7" spans="1:113" x14ac:dyDescent="0.35">
      <c r="A7" s="6">
        <f t="shared" si="94"/>
        <v>45671</v>
      </c>
      <c r="B7" s="6">
        <f t="shared" ref="B7:B18" si="98">A7</f>
        <v>45671</v>
      </c>
      <c r="C7" s="6">
        <f t="shared" ref="C7:R20" si="99">$B7+C$4</f>
        <v>45701.416666700003</v>
      </c>
      <c r="D7" s="6">
        <f t="shared" si="95"/>
        <v>45731.833333399998</v>
      </c>
      <c r="E7" s="6">
        <f t="shared" si="95"/>
        <v>45762.250000100001</v>
      </c>
      <c r="F7" s="6">
        <f t="shared" si="95"/>
        <v>45792.666666800003</v>
      </c>
      <c r="G7" s="6">
        <f t="shared" si="95"/>
        <v>45823.083333499999</v>
      </c>
      <c r="H7" s="6">
        <f t="shared" si="95"/>
        <v>45853.500000200002</v>
      </c>
      <c r="I7" s="6">
        <f t="shared" si="95"/>
        <v>45883.916666899997</v>
      </c>
      <c r="J7" s="6">
        <f t="shared" si="95"/>
        <v>45914.3333336</v>
      </c>
      <c r="K7" s="6">
        <f t="shared" si="95"/>
        <v>45944.750000300002</v>
      </c>
      <c r="L7" s="6">
        <f t="shared" si="95"/>
        <v>45975.166666999998</v>
      </c>
      <c r="M7" s="6">
        <f t="shared" si="95"/>
        <v>46005.5833337</v>
      </c>
      <c r="N7" s="6">
        <f t="shared" si="95"/>
        <v>46036.000000400003</v>
      </c>
      <c r="O7" s="6">
        <f t="shared" si="95"/>
        <v>46066.416667099998</v>
      </c>
      <c r="P7" s="6">
        <f t="shared" si="95"/>
        <v>46096.833333800001</v>
      </c>
      <c r="Q7" s="6">
        <f t="shared" si="95"/>
        <v>46127.250000499997</v>
      </c>
      <c r="R7" s="6">
        <f t="shared" si="95"/>
        <v>46157.666667199999</v>
      </c>
      <c r="S7" s="6">
        <f t="shared" si="95"/>
        <v>46188.083333900002</v>
      </c>
      <c r="T7" s="6">
        <f t="shared" si="95"/>
        <v>46218.500000599997</v>
      </c>
      <c r="U7" s="6">
        <f t="shared" si="95"/>
        <v>46248.9166673</v>
      </c>
      <c r="V7" s="6">
        <f t="shared" si="95"/>
        <v>46279.333334000003</v>
      </c>
      <c r="W7" s="6">
        <f t="shared" si="95"/>
        <v>46309.750000699998</v>
      </c>
      <c r="X7" s="6">
        <f t="shared" si="95"/>
        <v>46340.166667400001</v>
      </c>
      <c r="Y7" s="6">
        <f t="shared" si="95"/>
        <v>46370.583334099996</v>
      </c>
      <c r="Z7" s="6">
        <f t="shared" si="95"/>
        <v>46401.000000799999</v>
      </c>
      <c r="AA7" s="6">
        <f t="shared" si="95"/>
        <v>46431.416667500001</v>
      </c>
      <c r="AB7" s="6">
        <f t="shared" si="95"/>
        <v>46461.833334199997</v>
      </c>
      <c r="AC7" s="6">
        <f t="shared" si="95"/>
        <v>46492.2500009</v>
      </c>
      <c r="AD7" s="6">
        <f t="shared" si="95"/>
        <v>46522.666667600002</v>
      </c>
      <c r="AE7" s="6">
        <f t="shared" si="95"/>
        <v>46553.083334299998</v>
      </c>
      <c r="AF7" s="6">
        <f t="shared" si="95"/>
        <v>46583.500001</v>
      </c>
      <c r="AG7" s="6">
        <f t="shared" si="95"/>
        <v>46613.916667700003</v>
      </c>
      <c r="AH7" s="6">
        <f t="shared" si="95"/>
        <v>46644.333334399998</v>
      </c>
      <c r="AI7" s="6">
        <f t="shared" si="95"/>
        <v>46674.750001100001</v>
      </c>
      <c r="AJ7" s="6">
        <f t="shared" si="95"/>
        <v>46705.166667799997</v>
      </c>
      <c r="AK7" s="6">
        <f t="shared" si="95"/>
        <v>46735.583334499999</v>
      </c>
      <c r="AL7" s="6">
        <f t="shared" si="95"/>
        <v>46766.000001200002</v>
      </c>
      <c r="AM7" s="6">
        <f t="shared" si="95"/>
        <v>46796.416667899997</v>
      </c>
      <c r="AN7" s="6">
        <f t="shared" si="95"/>
        <v>46826.8333346</v>
      </c>
      <c r="AO7" s="6">
        <f t="shared" si="95"/>
        <v>46857.250001299995</v>
      </c>
      <c r="AP7" s="6">
        <f t="shared" si="95"/>
        <v>46887.666667999998</v>
      </c>
      <c r="AQ7" s="6">
        <f t="shared" si="95"/>
        <v>46918.083334700001</v>
      </c>
      <c r="AR7" s="6">
        <f t="shared" si="95"/>
        <v>46948.500001399996</v>
      </c>
      <c r="AS7" s="6">
        <f t="shared" si="95"/>
        <v>46978.916668099999</v>
      </c>
      <c r="AT7" s="6">
        <f t="shared" si="95"/>
        <v>47009.333334800001</v>
      </c>
      <c r="AU7" s="6">
        <f t="shared" si="95"/>
        <v>47039.750001499997</v>
      </c>
      <c r="AV7" s="6">
        <f t="shared" si="95"/>
        <v>47070.1666682</v>
      </c>
      <c r="AW7" s="6">
        <f t="shared" si="95"/>
        <v>47100.583334900002</v>
      </c>
      <c r="AX7" s="6">
        <f t="shared" si="95"/>
        <v>47131.000001599998</v>
      </c>
      <c r="BA7" s="6">
        <f t="shared" si="96"/>
        <v>45757</v>
      </c>
      <c r="BB7" s="6">
        <f t="shared" ref="BB7:BB18" si="100">BA7</f>
        <v>45757</v>
      </c>
      <c r="BC7" s="6">
        <f t="shared" ref="BC7:BR20" si="101">$BA7+BC$4</f>
        <v>45787.416666700003</v>
      </c>
      <c r="BD7" s="6">
        <f t="shared" si="101"/>
        <v>45817.833333399998</v>
      </c>
      <c r="BE7" s="6">
        <f t="shared" si="101"/>
        <v>45848.250000100001</v>
      </c>
      <c r="BF7" s="6">
        <f t="shared" si="101"/>
        <v>45878.666666800003</v>
      </c>
      <c r="BG7" s="6">
        <f t="shared" si="101"/>
        <v>45909.083333499999</v>
      </c>
      <c r="BH7" s="6">
        <f t="shared" si="101"/>
        <v>45939.500000200002</v>
      </c>
      <c r="BI7" s="6">
        <f t="shared" si="101"/>
        <v>45969.916666899997</v>
      </c>
      <c r="BJ7" s="6">
        <f t="shared" si="101"/>
        <v>46000.3333336</v>
      </c>
      <c r="BK7" s="6">
        <f t="shared" si="101"/>
        <v>46030.750000300002</v>
      </c>
      <c r="BL7" s="6">
        <f t="shared" si="101"/>
        <v>46061.166666999998</v>
      </c>
      <c r="BM7" s="6">
        <f t="shared" si="101"/>
        <v>46091.5833337</v>
      </c>
      <c r="BN7" s="6">
        <f t="shared" si="101"/>
        <v>46122.000000400003</v>
      </c>
      <c r="BO7" s="6">
        <f t="shared" si="101"/>
        <v>46152.416667099998</v>
      </c>
      <c r="BP7" s="6">
        <f t="shared" si="101"/>
        <v>46182.833333800001</v>
      </c>
      <c r="BQ7" s="6">
        <f t="shared" si="101"/>
        <v>46213.250000499997</v>
      </c>
      <c r="BR7" s="6">
        <f t="shared" si="101"/>
        <v>46243.666667199999</v>
      </c>
      <c r="BS7" s="6">
        <f t="shared" si="97"/>
        <v>46274.083333900002</v>
      </c>
      <c r="BT7" s="6">
        <f t="shared" si="97"/>
        <v>46304.500000599997</v>
      </c>
      <c r="BU7" s="6">
        <f t="shared" si="97"/>
        <v>46334.9166673</v>
      </c>
      <c r="BV7" s="6">
        <f t="shared" si="97"/>
        <v>46365.333334000003</v>
      </c>
      <c r="BW7" s="6">
        <f t="shared" si="97"/>
        <v>46395.750000699998</v>
      </c>
      <c r="BX7" s="6">
        <f t="shared" si="97"/>
        <v>46426.166667400001</v>
      </c>
      <c r="BY7" s="6">
        <f t="shared" si="97"/>
        <v>46456.583334099996</v>
      </c>
      <c r="BZ7" s="6">
        <f t="shared" si="97"/>
        <v>46487.000000799999</v>
      </c>
      <c r="CA7" s="6">
        <f t="shared" si="97"/>
        <v>46517.416667500001</v>
      </c>
      <c r="CB7" s="6">
        <f t="shared" si="97"/>
        <v>46547.833334199997</v>
      </c>
      <c r="CC7" s="6">
        <f t="shared" si="97"/>
        <v>46578.2500009</v>
      </c>
      <c r="CD7" s="6">
        <f t="shared" si="97"/>
        <v>46608.666667600002</v>
      </c>
      <c r="CE7" s="6">
        <f t="shared" si="97"/>
        <v>46639.083334299998</v>
      </c>
      <c r="CF7" s="6">
        <f t="shared" si="97"/>
        <v>46669.500001</v>
      </c>
      <c r="CG7" s="6">
        <f t="shared" si="97"/>
        <v>46699.916667700003</v>
      </c>
      <c r="CH7" s="6">
        <f t="shared" si="97"/>
        <v>46730.333334399998</v>
      </c>
      <c r="CI7" s="6">
        <f t="shared" si="97"/>
        <v>46760.750001100001</v>
      </c>
      <c r="CJ7" s="6">
        <f t="shared" si="97"/>
        <v>46791.166667799997</v>
      </c>
      <c r="CK7" s="6">
        <f t="shared" si="97"/>
        <v>46821.583334499999</v>
      </c>
      <c r="CL7" s="6">
        <f t="shared" si="97"/>
        <v>46852.000001200002</v>
      </c>
      <c r="CM7" s="6">
        <f t="shared" si="97"/>
        <v>46882.416667899997</v>
      </c>
      <c r="CN7" s="6">
        <f t="shared" si="97"/>
        <v>46912.8333346</v>
      </c>
      <c r="CO7" s="6">
        <f t="shared" si="97"/>
        <v>46943.250001299995</v>
      </c>
      <c r="CP7" s="6">
        <f t="shared" si="97"/>
        <v>46973.666667999998</v>
      </c>
      <c r="CQ7" s="6">
        <f t="shared" si="97"/>
        <v>47004.083334700001</v>
      </c>
      <c r="CR7" s="6">
        <f t="shared" si="97"/>
        <v>47034.500001399996</v>
      </c>
      <c r="CS7" s="6">
        <f t="shared" si="97"/>
        <v>47064.916668099999</v>
      </c>
      <c r="CT7" s="6">
        <f t="shared" si="97"/>
        <v>47095.333334800001</v>
      </c>
      <c r="CU7" s="6">
        <f t="shared" si="97"/>
        <v>47125.750001499997</v>
      </c>
      <c r="CV7" s="6">
        <f t="shared" si="97"/>
        <v>47156.1666682</v>
      </c>
      <c r="CW7" s="6">
        <f t="shared" si="97"/>
        <v>47186.583334900002</v>
      </c>
      <c r="CX7" s="6">
        <f t="shared" si="97"/>
        <v>47217.000001599998</v>
      </c>
      <c r="CY7" s="6"/>
      <c r="CZ7" s="6"/>
      <c r="DA7" s="6"/>
      <c r="DB7" s="6"/>
      <c r="DC7" s="6"/>
      <c r="DD7" s="6"/>
      <c r="DE7" s="6"/>
      <c r="DF7" s="6"/>
      <c r="DG7" s="6"/>
      <c r="DH7" s="6"/>
      <c r="DI7" s="6"/>
    </row>
    <row r="8" spans="1:113" x14ac:dyDescent="0.35">
      <c r="A8" s="6">
        <f t="shared" si="94"/>
        <v>45672</v>
      </c>
      <c r="B8" s="6">
        <f t="shared" si="98"/>
        <v>45672</v>
      </c>
      <c r="C8" s="6">
        <f t="shared" si="99"/>
        <v>45702.416666700003</v>
      </c>
      <c r="D8" s="6">
        <f t="shared" si="95"/>
        <v>45732.833333399998</v>
      </c>
      <c r="E8" s="6">
        <f t="shared" si="95"/>
        <v>45763.250000100001</v>
      </c>
      <c r="F8" s="6">
        <f t="shared" si="95"/>
        <v>45793.666666800003</v>
      </c>
      <c r="G8" s="6">
        <f t="shared" si="95"/>
        <v>45824.083333499999</v>
      </c>
      <c r="H8" s="6">
        <f t="shared" si="95"/>
        <v>45854.500000200002</v>
      </c>
      <c r="I8" s="6">
        <f t="shared" si="95"/>
        <v>45884.916666899997</v>
      </c>
      <c r="J8" s="6">
        <f t="shared" si="95"/>
        <v>45915.3333336</v>
      </c>
      <c r="K8" s="6">
        <f t="shared" si="95"/>
        <v>45945.750000300002</v>
      </c>
      <c r="L8" s="6">
        <f t="shared" si="95"/>
        <v>45976.166666999998</v>
      </c>
      <c r="M8" s="6">
        <f t="shared" si="95"/>
        <v>46006.5833337</v>
      </c>
      <c r="N8" s="6">
        <f t="shared" si="95"/>
        <v>46037.000000400003</v>
      </c>
      <c r="O8" s="6">
        <f t="shared" si="95"/>
        <v>46067.416667099998</v>
      </c>
      <c r="P8" s="6">
        <f t="shared" si="95"/>
        <v>46097.833333800001</v>
      </c>
      <c r="Q8" s="6">
        <f t="shared" si="95"/>
        <v>46128.250000499997</v>
      </c>
      <c r="R8" s="6">
        <f t="shared" si="95"/>
        <v>46158.666667199999</v>
      </c>
      <c r="S8" s="6">
        <f t="shared" si="95"/>
        <v>46189.083333900002</v>
      </c>
      <c r="T8" s="6">
        <f t="shared" si="95"/>
        <v>46219.500000599997</v>
      </c>
      <c r="U8" s="6">
        <f t="shared" si="95"/>
        <v>46249.9166673</v>
      </c>
      <c r="V8" s="6">
        <f t="shared" si="95"/>
        <v>46280.333334000003</v>
      </c>
      <c r="W8" s="6">
        <f t="shared" si="95"/>
        <v>46310.750000699998</v>
      </c>
      <c r="X8" s="6">
        <f t="shared" si="95"/>
        <v>46341.166667400001</v>
      </c>
      <c r="Y8" s="6">
        <f t="shared" si="95"/>
        <v>46371.583334099996</v>
      </c>
      <c r="Z8" s="6">
        <f t="shared" si="95"/>
        <v>46402.000000799999</v>
      </c>
      <c r="AA8" s="6">
        <f t="shared" si="95"/>
        <v>46432.416667500001</v>
      </c>
      <c r="AB8" s="6">
        <f t="shared" si="95"/>
        <v>46462.833334199997</v>
      </c>
      <c r="AC8" s="6">
        <f t="shared" si="95"/>
        <v>46493.2500009</v>
      </c>
      <c r="AD8" s="6">
        <f t="shared" si="95"/>
        <v>46523.666667600002</v>
      </c>
      <c r="AE8" s="6">
        <f t="shared" si="95"/>
        <v>46554.083334299998</v>
      </c>
      <c r="AF8" s="6">
        <f t="shared" si="95"/>
        <v>46584.500001</v>
      </c>
      <c r="AG8" s="6">
        <f t="shared" si="95"/>
        <v>46614.916667700003</v>
      </c>
      <c r="AH8" s="6">
        <f t="shared" si="95"/>
        <v>46645.333334399998</v>
      </c>
      <c r="AI8" s="6">
        <f t="shared" si="95"/>
        <v>46675.750001100001</v>
      </c>
      <c r="AJ8" s="6">
        <f t="shared" si="95"/>
        <v>46706.166667799997</v>
      </c>
      <c r="AK8" s="6">
        <f t="shared" si="95"/>
        <v>46736.583334499999</v>
      </c>
      <c r="AL8" s="6">
        <f t="shared" si="95"/>
        <v>46767.000001200002</v>
      </c>
      <c r="AM8" s="6">
        <f t="shared" si="95"/>
        <v>46797.416667899997</v>
      </c>
      <c r="AN8" s="6">
        <f t="shared" si="95"/>
        <v>46827.8333346</v>
      </c>
      <c r="AO8" s="6">
        <f t="shared" si="95"/>
        <v>46858.250001299995</v>
      </c>
      <c r="AP8" s="6">
        <f t="shared" si="95"/>
        <v>46888.666667999998</v>
      </c>
      <c r="AQ8" s="6">
        <f t="shared" si="95"/>
        <v>46919.083334700001</v>
      </c>
      <c r="AR8" s="6">
        <f t="shared" si="95"/>
        <v>46949.500001399996</v>
      </c>
      <c r="AS8" s="6">
        <f t="shared" si="95"/>
        <v>46979.916668099999</v>
      </c>
      <c r="AT8" s="6">
        <f t="shared" si="95"/>
        <v>47010.333334800001</v>
      </c>
      <c r="AU8" s="6">
        <f t="shared" si="95"/>
        <v>47040.750001499997</v>
      </c>
      <c r="AV8" s="6">
        <f t="shared" si="95"/>
        <v>47071.1666682</v>
      </c>
      <c r="AW8" s="6">
        <f t="shared" si="95"/>
        <v>47101.583334900002</v>
      </c>
      <c r="AX8" s="6">
        <f t="shared" si="95"/>
        <v>47132.000001599998</v>
      </c>
      <c r="BA8" s="6">
        <f t="shared" si="96"/>
        <v>45758</v>
      </c>
      <c r="BB8" s="6">
        <f t="shared" si="100"/>
        <v>45758</v>
      </c>
      <c r="BC8" s="6">
        <f t="shared" si="101"/>
        <v>45788.416666700003</v>
      </c>
      <c r="BD8" s="6">
        <f t="shared" si="97"/>
        <v>45818.833333399998</v>
      </c>
      <c r="BE8" s="6">
        <f t="shared" si="97"/>
        <v>45849.250000100001</v>
      </c>
      <c r="BF8" s="6">
        <f t="shared" si="97"/>
        <v>45879.666666800003</v>
      </c>
      <c r="BG8" s="6">
        <f t="shared" si="97"/>
        <v>45910.083333499999</v>
      </c>
      <c r="BH8" s="6">
        <f t="shared" si="97"/>
        <v>45940.500000200002</v>
      </c>
      <c r="BI8" s="6">
        <f t="shared" si="97"/>
        <v>45970.916666899997</v>
      </c>
      <c r="BJ8" s="6">
        <f t="shared" si="97"/>
        <v>46001.3333336</v>
      </c>
      <c r="BK8" s="6">
        <f t="shared" si="97"/>
        <v>46031.750000300002</v>
      </c>
      <c r="BL8" s="6">
        <f t="shared" si="97"/>
        <v>46062.166666999998</v>
      </c>
      <c r="BM8" s="6">
        <f t="shared" si="97"/>
        <v>46092.5833337</v>
      </c>
      <c r="BN8" s="6">
        <f t="shared" si="97"/>
        <v>46123.000000400003</v>
      </c>
      <c r="BO8" s="6">
        <f t="shared" si="97"/>
        <v>46153.416667099998</v>
      </c>
      <c r="BP8" s="6">
        <f t="shared" si="97"/>
        <v>46183.833333800001</v>
      </c>
      <c r="BQ8" s="6">
        <f t="shared" si="97"/>
        <v>46214.250000499997</v>
      </c>
      <c r="BR8" s="6">
        <f t="shared" si="97"/>
        <v>46244.666667199999</v>
      </c>
      <c r="BS8" s="6">
        <f t="shared" si="97"/>
        <v>46275.083333900002</v>
      </c>
      <c r="BT8" s="6">
        <f t="shared" si="97"/>
        <v>46305.500000599997</v>
      </c>
      <c r="BU8" s="6">
        <f t="shared" si="97"/>
        <v>46335.9166673</v>
      </c>
      <c r="BV8" s="6">
        <f t="shared" si="97"/>
        <v>46366.333334000003</v>
      </c>
      <c r="BW8" s="6">
        <f t="shared" si="97"/>
        <v>46396.750000699998</v>
      </c>
      <c r="BX8" s="6">
        <f t="shared" si="97"/>
        <v>46427.166667400001</v>
      </c>
      <c r="BY8" s="6">
        <f t="shared" si="97"/>
        <v>46457.583334099996</v>
      </c>
      <c r="BZ8" s="6">
        <f t="shared" si="97"/>
        <v>46488.000000799999</v>
      </c>
      <c r="CA8" s="6">
        <f t="shared" si="97"/>
        <v>46518.416667500001</v>
      </c>
      <c r="CB8" s="6">
        <f t="shared" si="97"/>
        <v>46548.833334199997</v>
      </c>
      <c r="CC8" s="6">
        <f t="shared" si="97"/>
        <v>46579.2500009</v>
      </c>
      <c r="CD8" s="6">
        <f t="shared" si="97"/>
        <v>46609.666667600002</v>
      </c>
      <c r="CE8" s="6">
        <f t="shared" si="97"/>
        <v>46640.083334299998</v>
      </c>
      <c r="CF8" s="6">
        <f t="shared" si="97"/>
        <v>46670.500001</v>
      </c>
      <c r="CG8" s="6">
        <f t="shared" si="97"/>
        <v>46700.916667700003</v>
      </c>
      <c r="CH8" s="6">
        <f t="shared" si="97"/>
        <v>46731.333334399998</v>
      </c>
      <c r="CI8" s="6">
        <f t="shared" si="97"/>
        <v>46761.750001100001</v>
      </c>
      <c r="CJ8" s="6">
        <f t="shared" si="97"/>
        <v>46792.166667799997</v>
      </c>
      <c r="CK8" s="6">
        <f t="shared" si="97"/>
        <v>46822.583334499999</v>
      </c>
      <c r="CL8" s="6">
        <f t="shared" si="97"/>
        <v>46853.000001200002</v>
      </c>
      <c r="CM8" s="6">
        <f t="shared" si="97"/>
        <v>46883.416667899997</v>
      </c>
      <c r="CN8" s="6">
        <f t="shared" si="97"/>
        <v>46913.8333346</v>
      </c>
      <c r="CO8" s="6">
        <f t="shared" si="97"/>
        <v>46944.250001299995</v>
      </c>
      <c r="CP8" s="6">
        <f t="shared" si="97"/>
        <v>46974.666667999998</v>
      </c>
      <c r="CQ8" s="6">
        <f t="shared" si="97"/>
        <v>47005.083334700001</v>
      </c>
      <c r="CR8" s="6">
        <f t="shared" si="97"/>
        <v>47035.500001399996</v>
      </c>
      <c r="CS8" s="6">
        <f t="shared" si="97"/>
        <v>47065.916668099999</v>
      </c>
      <c r="CT8" s="6">
        <f t="shared" si="97"/>
        <v>47096.333334800001</v>
      </c>
      <c r="CU8" s="6">
        <f t="shared" si="97"/>
        <v>47126.750001499997</v>
      </c>
      <c r="CV8" s="6">
        <f t="shared" si="97"/>
        <v>47157.1666682</v>
      </c>
      <c r="CW8" s="6">
        <f t="shared" si="97"/>
        <v>47187.583334900002</v>
      </c>
      <c r="CX8" s="6">
        <f t="shared" si="97"/>
        <v>47218.000001599998</v>
      </c>
      <c r="CY8" s="6"/>
      <c r="CZ8" s="6"/>
      <c r="DA8" s="6"/>
      <c r="DB8" s="6"/>
      <c r="DC8" s="6"/>
      <c r="DD8" s="6"/>
      <c r="DE8" s="6"/>
      <c r="DF8" s="6"/>
      <c r="DG8" s="6"/>
      <c r="DH8" s="6"/>
      <c r="DI8" s="6"/>
    </row>
    <row r="9" spans="1:113" x14ac:dyDescent="0.35">
      <c r="A9" s="6">
        <f t="shared" si="94"/>
        <v>45673</v>
      </c>
      <c r="B9" s="6">
        <f t="shared" si="98"/>
        <v>45673</v>
      </c>
      <c r="C9" s="6">
        <f t="shared" si="99"/>
        <v>45703.416666700003</v>
      </c>
      <c r="D9" s="6">
        <f t="shared" si="95"/>
        <v>45733.833333399998</v>
      </c>
      <c r="E9" s="6">
        <f t="shared" si="95"/>
        <v>45764.250000100001</v>
      </c>
      <c r="F9" s="6">
        <f t="shared" si="95"/>
        <v>45794.666666800003</v>
      </c>
      <c r="G9" s="6">
        <f t="shared" si="95"/>
        <v>45825.083333499999</v>
      </c>
      <c r="H9" s="6">
        <f t="shared" si="95"/>
        <v>45855.500000200002</v>
      </c>
      <c r="I9" s="6">
        <f t="shared" si="95"/>
        <v>45885.916666899997</v>
      </c>
      <c r="J9" s="6">
        <f t="shared" si="95"/>
        <v>45916.3333336</v>
      </c>
      <c r="K9" s="6">
        <f t="shared" si="95"/>
        <v>45946.750000300002</v>
      </c>
      <c r="L9" s="6">
        <f t="shared" si="95"/>
        <v>45977.166666999998</v>
      </c>
      <c r="M9" s="6">
        <f t="shared" si="95"/>
        <v>46007.5833337</v>
      </c>
      <c r="N9" s="6">
        <f t="shared" si="95"/>
        <v>46038.000000400003</v>
      </c>
      <c r="O9" s="6">
        <f t="shared" si="95"/>
        <v>46068.416667099998</v>
      </c>
      <c r="P9" s="6">
        <f t="shared" si="95"/>
        <v>46098.833333800001</v>
      </c>
      <c r="Q9" s="6">
        <f t="shared" si="95"/>
        <v>46129.250000499997</v>
      </c>
      <c r="R9" s="6">
        <f t="shared" si="95"/>
        <v>46159.666667199999</v>
      </c>
      <c r="S9" s="6">
        <f t="shared" si="95"/>
        <v>46190.083333900002</v>
      </c>
      <c r="T9" s="6">
        <f t="shared" si="95"/>
        <v>46220.500000599997</v>
      </c>
      <c r="U9" s="6">
        <f t="shared" si="95"/>
        <v>46250.9166673</v>
      </c>
      <c r="V9" s="6">
        <f t="shared" si="95"/>
        <v>46281.333334000003</v>
      </c>
      <c r="W9" s="6">
        <f t="shared" si="95"/>
        <v>46311.750000699998</v>
      </c>
      <c r="X9" s="6">
        <f t="shared" si="95"/>
        <v>46342.166667400001</v>
      </c>
      <c r="Y9" s="6">
        <f t="shared" si="95"/>
        <v>46372.583334099996</v>
      </c>
      <c r="Z9" s="6">
        <f t="shared" si="95"/>
        <v>46403.000000799999</v>
      </c>
      <c r="AA9" s="6">
        <f t="shared" si="95"/>
        <v>46433.416667500001</v>
      </c>
      <c r="AB9" s="6">
        <f t="shared" si="95"/>
        <v>46463.833334199997</v>
      </c>
      <c r="AC9" s="6">
        <f t="shared" si="95"/>
        <v>46494.2500009</v>
      </c>
      <c r="AD9" s="6">
        <f t="shared" si="95"/>
        <v>46524.666667600002</v>
      </c>
      <c r="AE9" s="6">
        <f t="shared" si="95"/>
        <v>46555.083334299998</v>
      </c>
      <c r="AF9" s="6">
        <f t="shared" si="95"/>
        <v>46585.500001</v>
      </c>
      <c r="AG9" s="6">
        <f t="shared" si="95"/>
        <v>46615.916667700003</v>
      </c>
      <c r="AH9" s="6">
        <f t="shared" si="95"/>
        <v>46646.333334399998</v>
      </c>
      <c r="AI9" s="6">
        <f t="shared" si="95"/>
        <v>46676.750001100001</v>
      </c>
      <c r="AJ9" s="6">
        <f t="shared" si="95"/>
        <v>46707.166667799997</v>
      </c>
      <c r="AK9" s="6">
        <f t="shared" si="95"/>
        <v>46737.583334499999</v>
      </c>
      <c r="AL9" s="6">
        <f t="shared" si="95"/>
        <v>46768.000001200002</v>
      </c>
      <c r="AM9" s="6">
        <f t="shared" si="95"/>
        <v>46798.416667899997</v>
      </c>
      <c r="AN9" s="6">
        <f t="shared" si="95"/>
        <v>46828.8333346</v>
      </c>
      <c r="AO9" s="6">
        <f t="shared" si="95"/>
        <v>46859.250001299995</v>
      </c>
      <c r="AP9" s="6">
        <f t="shared" si="95"/>
        <v>46889.666667999998</v>
      </c>
      <c r="AQ9" s="6">
        <f t="shared" si="95"/>
        <v>46920.083334700001</v>
      </c>
      <c r="AR9" s="6">
        <f t="shared" si="95"/>
        <v>46950.500001399996</v>
      </c>
      <c r="AS9" s="6">
        <f t="shared" si="95"/>
        <v>46980.916668099999</v>
      </c>
      <c r="AT9" s="6">
        <f t="shared" si="95"/>
        <v>47011.333334800001</v>
      </c>
      <c r="AU9" s="6">
        <f t="shared" si="95"/>
        <v>47041.750001499997</v>
      </c>
      <c r="AV9" s="6">
        <f t="shared" si="95"/>
        <v>47072.1666682</v>
      </c>
      <c r="AW9" s="6">
        <f t="shared" si="95"/>
        <v>47102.583334900002</v>
      </c>
      <c r="AX9" s="6">
        <f t="shared" si="95"/>
        <v>47133.000001599998</v>
      </c>
      <c r="BA9" s="6">
        <f t="shared" si="96"/>
        <v>45761</v>
      </c>
      <c r="BB9" s="6">
        <f t="shared" si="100"/>
        <v>45761</v>
      </c>
      <c r="BC9" s="6">
        <f t="shared" si="101"/>
        <v>45791.416666700003</v>
      </c>
      <c r="BD9" s="6">
        <f t="shared" si="97"/>
        <v>45821.833333399998</v>
      </c>
      <c r="BE9" s="6">
        <f t="shared" si="97"/>
        <v>45852.250000100001</v>
      </c>
      <c r="BF9" s="6">
        <f t="shared" si="97"/>
        <v>45882.666666800003</v>
      </c>
      <c r="BG9" s="6">
        <f t="shared" si="97"/>
        <v>45913.083333499999</v>
      </c>
      <c r="BH9" s="6">
        <f t="shared" si="97"/>
        <v>45943.500000200002</v>
      </c>
      <c r="BI9" s="6">
        <f t="shared" si="97"/>
        <v>45973.916666899997</v>
      </c>
      <c r="BJ9" s="6">
        <f t="shared" si="97"/>
        <v>46004.3333336</v>
      </c>
      <c r="BK9" s="6">
        <f t="shared" si="97"/>
        <v>46034.750000300002</v>
      </c>
      <c r="BL9" s="6">
        <f t="shared" si="97"/>
        <v>46065.166666999998</v>
      </c>
      <c r="BM9" s="6">
        <f t="shared" si="97"/>
        <v>46095.5833337</v>
      </c>
      <c r="BN9" s="6">
        <f t="shared" si="97"/>
        <v>46126.000000400003</v>
      </c>
      <c r="BO9" s="6">
        <f t="shared" si="97"/>
        <v>46156.416667099998</v>
      </c>
      <c r="BP9" s="6">
        <f t="shared" si="97"/>
        <v>46186.833333800001</v>
      </c>
      <c r="BQ9" s="6">
        <f t="shared" si="97"/>
        <v>46217.250000499997</v>
      </c>
      <c r="BR9" s="6">
        <f t="shared" si="97"/>
        <v>46247.666667199999</v>
      </c>
      <c r="BS9" s="6">
        <f t="shared" si="97"/>
        <v>46278.083333900002</v>
      </c>
      <c r="BT9" s="6">
        <f t="shared" si="97"/>
        <v>46308.500000599997</v>
      </c>
      <c r="BU9" s="6">
        <f t="shared" si="97"/>
        <v>46338.9166673</v>
      </c>
      <c r="BV9" s="6">
        <f t="shared" si="97"/>
        <v>46369.333334000003</v>
      </c>
      <c r="BW9" s="6">
        <f t="shared" si="97"/>
        <v>46399.750000699998</v>
      </c>
      <c r="BX9" s="6">
        <f t="shared" si="97"/>
        <v>46430.166667400001</v>
      </c>
      <c r="BY9" s="6">
        <f t="shared" si="97"/>
        <v>46460.583334099996</v>
      </c>
      <c r="BZ9" s="6">
        <f t="shared" si="97"/>
        <v>46491.000000799999</v>
      </c>
      <c r="CA9" s="6">
        <f t="shared" si="97"/>
        <v>46521.416667500001</v>
      </c>
      <c r="CB9" s="6">
        <f t="shared" si="97"/>
        <v>46551.833334199997</v>
      </c>
      <c r="CC9" s="6">
        <f t="shared" si="97"/>
        <v>46582.2500009</v>
      </c>
      <c r="CD9" s="6">
        <f t="shared" si="97"/>
        <v>46612.666667600002</v>
      </c>
      <c r="CE9" s="6">
        <f t="shared" si="97"/>
        <v>46643.083334299998</v>
      </c>
      <c r="CF9" s="6">
        <f t="shared" si="97"/>
        <v>46673.500001</v>
      </c>
      <c r="CG9" s="6">
        <f t="shared" si="97"/>
        <v>46703.916667700003</v>
      </c>
      <c r="CH9" s="6">
        <f t="shared" si="97"/>
        <v>46734.333334399998</v>
      </c>
      <c r="CI9" s="6">
        <f t="shared" si="97"/>
        <v>46764.750001100001</v>
      </c>
      <c r="CJ9" s="6">
        <f t="shared" si="97"/>
        <v>46795.166667799997</v>
      </c>
      <c r="CK9" s="6">
        <f t="shared" si="97"/>
        <v>46825.583334499999</v>
      </c>
      <c r="CL9" s="6">
        <f t="shared" si="97"/>
        <v>46856.000001200002</v>
      </c>
      <c r="CM9" s="6">
        <f t="shared" si="97"/>
        <v>46886.416667899997</v>
      </c>
      <c r="CN9" s="6">
        <f t="shared" si="97"/>
        <v>46916.8333346</v>
      </c>
      <c r="CO9" s="6">
        <f t="shared" si="97"/>
        <v>46947.250001299995</v>
      </c>
      <c r="CP9" s="6">
        <f t="shared" si="97"/>
        <v>46977.666667999998</v>
      </c>
      <c r="CQ9" s="6">
        <f t="shared" si="97"/>
        <v>47008.083334700001</v>
      </c>
      <c r="CR9" s="6">
        <f t="shared" si="97"/>
        <v>47038.500001399996</v>
      </c>
      <c r="CS9" s="6">
        <f t="shared" si="97"/>
        <v>47068.916668099999</v>
      </c>
      <c r="CT9" s="6">
        <f t="shared" si="97"/>
        <v>47099.333334800001</v>
      </c>
      <c r="CU9" s="6">
        <f t="shared" si="97"/>
        <v>47129.750001499997</v>
      </c>
      <c r="CV9" s="6">
        <f t="shared" si="97"/>
        <v>47160.1666682</v>
      </c>
      <c r="CW9" s="6">
        <f t="shared" si="97"/>
        <v>47190.583334900002</v>
      </c>
      <c r="CX9" s="6">
        <f t="shared" si="97"/>
        <v>47221.000001599998</v>
      </c>
      <c r="CY9" s="6"/>
      <c r="CZ9" s="6"/>
      <c r="DA9" s="6"/>
      <c r="DB9" s="6"/>
      <c r="DC9" s="6"/>
      <c r="DD9" s="6"/>
      <c r="DE9" s="6"/>
      <c r="DF9" s="6"/>
      <c r="DG9" s="6"/>
      <c r="DH9" s="6"/>
      <c r="DI9" s="6"/>
    </row>
    <row r="10" spans="1:113" x14ac:dyDescent="0.35">
      <c r="A10" s="6">
        <f t="shared" si="94"/>
        <v>45674</v>
      </c>
      <c r="B10" s="6">
        <f t="shared" si="98"/>
        <v>45674</v>
      </c>
      <c r="C10" s="6">
        <f t="shared" si="99"/>
        <v>45704.416666700003</v>
      </c>
      <c r="D10" s="6">
        <f t="shared" si="95"/>
        <v>45734.833333399998</v>
      </c>
      <c r="E10" s="6">
        <f t="shared" si="95"/>
        <v>45765.250000100001</v>
      </c>
      <c r="F10" s="6">
        <f t="shared" si="95"/>
        <v>45795.666666800003</v>
      </c>
      <c r="G10" s="6">
        <f t="shared" si="95"/>
        <v>45826.083333499999</v>
      </c>
      <c r="H10" s="6">
        <f t="shared" si="95"/>
        <v>45856.500000200002</v>
      </c>
      <c r="I10" s="6">
        <f t="shared" si="95"/>
        <v>45886.916666899997</v>
      </c>
      <c r="J10" s="6">
        <f t="shared" si="95"/>
        <v>45917.3333336</v>
      </c>
      <c r="K10" s="6">
        <f t="shared" si="95"/>
        <v>45947.750000300002</v>
      </c>
      <c r="L10" s="6">
        <f t="shared" si="95"/>
        <v>45978.166666999998</v>
      </c>
      <c r="M10" s="6">
        <f t="shared" si="95"/>
        <v>46008.5833337</v>
      </c>
      <c r="N10" s="6">
        <f t="shared" si="95"/>
        <v>46039.000000400003</v>
      </c>
      <c r="O10" s="6">
        <f t="shared" si="95"/>
        <v>46069.416667099998</v>
      </c>
      <c r="P10" s="6">
        <f t="shared" si="95"/>
        <v>46099.833333800001</v>
      </c>
      <c r="Q10" s="6">
        <f t="shared" si="95"/>
        <v>46130.250000499997</v>
      </c>
      <c r="R10" s="6">
        <f t="shared" si="95"/>
        <v>46160.666667199999</v>
      </c>
      <c r="S10" s="6">
        <f t="shared" si="95"/>
        <v>46191.083333900002</v>
      </c>
      <c r="T10" s="6">
        <f t="shared" si="95"/>
        <v>46221.500000599997</v>
      </c>
      <c r="U10" s="6">
        <f t="shared" si="95"/>
        <v>46251.9166673</v>
      </c>
      <c r="V10" s="6">
        <f t="shared" si="95"/>
        <v>46282.333334000003</v>
      </c>
      <c r="W10" s="6">
        <f t="shared" si="95"/>
        <v>46312.750000699998</v>
      </c>
      <c r="X10" s="6">
        <f t="shared" si="95"/>
        <v>46343.166667400001</v>
      </c>
      <c r="Y10" s="6">
        <f t="shared" si="95"/>
        <v>46373.583334099996</v>
      </c>
      <c r="Z10" s="6">
        <f t="shared" si="95"/>
        <v>46404.000000799999</v>
      </c>
      <c r="AA10" s="6">
        <f t="shared" si="95"/>
        <v>46434.416667500001</v>
      </c>
      <c r="AB10" s="6">
        <f t="shared" si="95"/>
        <v>46464.833334199997</v>
      </c>
      <c r="AC10" s="6">
        <f t="shared" si="95"/>
        <v>46495.2500009</v>
      </c>
      <c r="AD10" s="6">
        <f t="shared" si="95"/>
        <v>46525.666667600002</v>
      </c>
      <c r="AE10" s="6">
        <f t="shared" si="95"/>
        <v>46556.083334299998</v>
      </c>
      <c r="AF10" s="6">
        <f t="shared" si="95"/>
        <v>46586.500001</v>
      </c>
      <c r="AG10" s="6">
        <f t="shared" si="95"/>
        <v>46616.916667700003</v>
      </c>
      <c r="AH10" s="6">
        <f t="shared" si="95"/>
        <v>46647.333334399998</v>
      </c>
      <c r="AI10" s="6">
        <f t="shared" si="95"/>
        <v>46677.750001100001</v>
      </c>
      <c r="AJ10" s="6">
        <f t="shared" si="95"/>
        <v>46708.166667799997</v>
      </c>
      <c r="AK10" s="6">
        <f t="shared" si="95"/>
        <v>46738.583334499999</v>
      </c>
      <c r="AL10" s="6">
        <f t="shared" si="95"/>
        <v>46769.000001200002</v>
      </c>
      <c r="AM10" s="6">
        <f t="shared" ref="AM10:AX10" si="102">$B10+AM$4</f>
        <v>46799.416667899997</v>
      </c>
      <c r="AN10" s="6">
        <f t="shared" si="102"/>
        <v>46829.8333346</v>
      </c>
      <c r="AO10" s="6">
        <f t="shared" si="102"/>
        <v>46860.250001299995</v>
      </c>
      <c r="AP10" s="6">
        <f t="shared" si="102"/>
        <v>46890.666667999998</v>
      </c>
      <c r="AQ10" s="6">
        <f t="shared" si="102"/>
        <v>46921.083334700001</v>
      </c>
      <c r="AR10" s="6">
        <f t="shared" si="102"/>
        <v>46951.500001399996</v>
      </c>
      <c r="AS10" s="6">
        <f t="shared" si="102"/>
        <v>46981.916668099999</v>
      </c>
      <c r="AT10" s="6">
        <f t="shared" si="102"/>
        <v>47012.333334800001</v>
      </c>
      <c r="AU10" s="6">
        <f t="shared" si="102"/>
        <v>47042.750001499997</v>
      </c>
      <c r="AV10" s="6">
        <f t="shared" si="102"/>
        <v>47073.1666682</v>
      </c>
      <c r="AW10" s="6">
        <f t="shared" si="102"/>
        <v>47103.583334900002</v>
      </c>
      <c r="AX10" s="6">
        <f t="shared" si="102"/>
        <v>47134.000001599998</v>
      </c>
      <c r="BA10" s="6">
        <f t="shared" si="96"/>
        <v>45762</v>
      </c>
      <c r="BB10" s="6">
        <f t="shared" si="100"/>
        <v>45762</v>
      </c>
      <c r="BC10" s="6">
        <f t="shared" si="101"/>
        <v>45792.416666700003</v>
      </c>
      <c r="BD10" s="6">
        <f t="shared" si="97"/>
        <v>45822.833333399998</v>
      </c>
      <c r="BE10" s="6">
        <f t="shared" si="97"/>
        <v>45853.250000100001</v>
      </c>
      <c r="BF10" s="6">
        <f t="shared" si="97"/>
        <v>45883.666666800003</v>
      </c>
      <c r="BG10" s="6">
        <f t="shared" si="97"/>
        <v>45914.083333499999</v>
      </c>
      <c r="BH10" s="6">
        <f t="shared" si="97"/>
        <v>45944.500000200002</v>
      </c>
      <c r="BI10" s="6">
        <f t="shared" si="97"/>
        <v>45974.916666899997</v>
      </c>
      <c r="BJ10" s="6">
        <f t="shared" si="97"/>
        <v>46005.3333336</v>
      </c>
      <c r="BK10" s="6">
        <f t="shared" si="97"/>
        <v>46035.750000300002</v>
      </c>
      <c r="BL10" s="6">
        <f t="shared" si="97"/>
        <v>46066.166666999998</v>
      </c>
      <c r="BM10" s="6">
        <f t="shared" si="97"/>
        <v>46096.5833337</v>
      </c>
      <c r="BN10" s="6">
        <f t="shared" si="97"/>
        <v>46127.000000400003</v>
      </c>
      <c r="BO10" s="6">
        <f t="shared" si="97"/>
        <v>46157.416667099998</v>
      </c>
      <c r="BP10" s="6">
        <f t="shared" si="97"/>
        <v>46187.833333800001</v>
      </c>
      <c r="BQ10" s="6">
        <f t="shared" si="97"/>
        <v>46218.250000499997</v>
      </c>
      <c r="BR10" s="6">
        <f t="shared" si="97"/>
        <v>46248.666667199999</v>
      </c>
      <c r="BS10" s="6">
        <f t="shared" si="97"/>
        <v>46279.083333900002</v>
      </c>
      <c r="BT10" s="6">
        <f t="shared" si="97"/>
        <v>46309.500000599997</v>
      </c>
      <c r="BU10" s="6">
        <f t="shared" si="97"/>
        <v>46339.9166673</v>
      </c>
      <c r="BV10" s="6">
        <f t="shared" si="97"/>
        <v>46370.333334000003</v>
      </c>
      <c r="BW10" s="6">
        <f t="shared" si="97"/>
        <v>46400.750000699998</v>
      </c>
      <c r="BX10" s="6">
        <f t="shared" si="97"/>
        <v>46431.166667400001</v>
      </c>
      <c r="BY10" s="6">
        <f t="shared" si="97"/>
        <v>46461.583334099996</v>
      </c>
      <c r="BZ10" s="6">
        <f t="shared" si="97"/>
        <v>46492.000000799999</v>
      </c>
      <c r="CA10" s="6">
        <f t="shared" si="97"/>
        <v>46522.416667500001</v>
      </c>
      <c r="CB10" s="6">
        <f t="shared" si="97"/>
        <v>46552.833334199997</v>
      </c>
      <c r="CC10" s="6">
        <f t="shared" si="97"/>
        <v>46583.2500009</v>
      </c>
      <c r="CD10" s="6">
        <f t="shared" si="97"/>
        <v>46613.666667600002</v>
      </c>
      <c r="CE10" s="6">
        <f t="shared" si="97"/>
        <v>46644.083334299998</v>
      </c>
      <c r="CF10" s="6">
        <f t="shared" si="97"/>
        <v>46674.500001</v>
      </c>
      <c r="CG10" s="6">
        <f t="shared" si="97"/>
        <v>46704.916667700003</v>
      </c>
      <c r="CH10" s="6">
        <f t="shared" si="97"/>
        <v>46735.333334399998</v>
      </c>
      <c r="CI10" s="6">
        <f t="shared" si="97"/>
        <v>46765.750001100001</v>
      </c>
      <c r="CJ10" s="6">
        <f t="shared" si="97"/>
        <v>46796.166667799997</v>
      </c>
      <c r="CK10" s="6">
        <f t="shared" si="97"/>
        <v>46826.583334499999</v>
      </c>
      <c r="CL10" s="6">
        <f t="shared" si="97"/>
        <v>46857.000001200002</v>
      </c>
      <c r="CM10" s="6">
        <f t="shared" si="97"/>
        <v>46887.416667899997</v>
      </c>
      <c r="CN10" s="6">
        <f t="shared" si="97"/>
        <v>46917.8333346</v>
      </c>
      <c r="CO10" s="6">
        <f t="shared" si="97"/>
        <v>46948.250001299995</v>
      </c>
      <c r="CP10" s="6">
        <f t="shared" si="97"/>
        <v>46978.666667999998</v>
      </c>
      <c r="CQ10" s="6">
        <f t="shared" si="97"/>
        <v>47009.083334700001</v>
      </c>
      <c r="CR10" s="6">
        <f t="shared" si="97"/>
        <v>47039.500001399996</v>
      </c>
      <c r="CS10" s="6">
        <f t="shared" si="97"/>
        <v>47069.916668099999</v>
      </c>
      <c r="CT10" s="6">
        <f t="shared" si="97"/>
        <v>47100.333334800001</v>
      </c>
      <c r="CU10" s="6">
        <f t="shared" si="97"/>
        <v>47130.750001499997</v>
      </c>
      <c r="CV10" s="6">
        <f t="shared" si="97"/>
        <v>47161.1666682</v>
      </c>
      <c r="CW10" s="6">
        <f t="shared" si="97"/>
        <v>47191.583334900002</v>
      </c>
      <c r="CX10" s="6">
        <f t="shared" si="97"/>
        <v>47222.000001599998</v>
      </c>
      <c r="CY10" s="6"/>
      <c r="CZ10" s="6"/>
      <c r="DA10" s="6"/>
      <c r="DB10" s="6"/>
      <c r="DC10" s="6"/>
      <c r="DD10" s="6"/>
      <c r="DE10" s="6"/>
      <c r="DF10" s="6"/>
      <c r="DG10" s="6"/>
      <c r="DH10" s="6"/>
      <c r="DI10" s="6"/>
    </row>
    <row r="11" spans="1:113" x14ac:dyDescent="0.35">
      <c r="A11" s="6">
        <f t="shared" si="94"/>
        <v>45677</v>
      </c>
      <c r="B11" s="6">
        <f t="shared" si="98"/>
        <v>45677</v>
      </c>
      <c r="C11" s="6">
        <f t="shared" si="99"/>
        <v>45707.416666700003</v>
      </c>
      <c r="D11" s="6">
        <f t="shared" si="99"/>
        <v>45737.833333399998</v>
      </c>
      <c r="E11" s="6">
        <f t="shared" si="99"/>
        <v>45768.250000100001</v>
      </c>
      <c r="F11" s="6">
        <f t="shared" si="99"/>
        <v>45798.666666800003</v>
      </c>
      <c r="G11" s="6">
        <f t="shared" si="99"/>
        <v>45829.083333499999</v>
      </c>
      <c r="H11" s="6">
        <f t="shared" si="99"/>
        <v>45859.500000200002</v>
      </c>
      <c r="I11" s="6">
        <f t="shared" si="99"/>
        <v>45889.916666899997</v>
      </c>
      <c r="J11" s="6">
        <f t="shared" si="99"/>
        <v>45920.3333336</v>
      </c>
      <c r="K11" s="6">
        <f t="shared" si="99"/>
        <v>45950.750000300002</v>
      </c>
      <c r="L11" s="6">
        <f t="shared" si="99"/>
        <v>45981.166666999998</v>
      </c>
      <c r="M11" s="6">
        <f t="shared" si="99"/>
        <v>46011.5833337</v>
      </c>
      <c r="N11" s="6">
        <f t="shared" si="99"/>
        <v>46042.000000400003</v>
      </c>
      <c r="O11" s="6">
        <f t="shared" si="99"/>
        <v>46072.416667099998</v>
      </c>
      <c r="P11" s="6">
        <f t="shared" si="99"/>
        <v>46102.833333800001</v>
      </c>
      <c r="Q11" s="6">
        <f t="shared" si="99"/>
        <v>46133.250000499997</v>
      </c>
      <c r="R11" s="6">
        <f t="shared" si="99"/>
        <v>46163.666667199999</v>
      </c>
      <c r="S11" s="6">
        <f t="shared" ref="S11:AH20" si="103">$B11+S$4</f>
        <v>46194.083333900002</v>
      </c>
      <c r="T11" s="6">
        <f t="shared" si="103"/>
        <v>46224.500000599997</v>
      </c>
      <c r="U11" s="6">
        <f t="shared" si="103"/>
        <v>46254.9166673</v>
      </c>
      <c r="V11" s="6">
        <f t="shared" si="103"/>
        <v>46285.333334000003</v>
      </c>
      <c r="W11" s="6">
        <f t="shared" si="103"/>
        <v>46315.750000699998</v>
      </c>
      <c r="X11" s="6">
        <f t="shared" si="103"/>
        <v>46346.166667400001</v>
      </c>
      <c r="Y11" s="6">
        <f t="shared" si="103"/>
        <v>46376.583334099996</v>
      </c>
      <c r="Z11" s="6">
        <f t="shared" si="103"/>
        <v>46407.000000799999</v>
      </c>
      <c r="AA11" s="6">
        <f t="shared" si="103"/>
        <v>46437.416667500001</v>
      </c>
      <c r="AB11" s="6">
        <f t="shared" si="103"/>
        <v>46467.833334199997</v>
      </c>
      <c r="AC11" s="6">
        <f t="shared" si="103"/>
        <v>46498.2500009</v>
      </c>
      <c r="AD11" s="6">
        <f t="shared" si="103"/>
        <v>46528.666667600002</v>
      </c>
      <c r="AE11" s="6">
        <f t="shared" si="103"/>
        <v>46559.083334299998</v>
      </c>
      <c r="AF11" s="6">
        <f t="shared" si="103"/>
        <v>46589.500001</v>
      </c>
      <c r="AG11" s="6">
        <f t="shared" si="103"/>
        <v>46619.916667700003</v>
      </c>
      <c r="AH11" s="6">
        <f t="shared" si="103"/>
        <v>46650.333334399998</v>
      </c>
      <c r="AI11" s="6">
        <f t="shared" ref="AI11:AX20" si="104">$B11+AI$4</f>
        <v>46680.750001100001</v>
      </c>
      <c r="AJ11" s="6">
        <f t="shared" si="104"/>
        <v>46711.166667799997</v>
      </c>
      <c r="AK11" s="6">
        <f t="shared" si="104"/>
        <v>46741.583334499999</v>
      </c>
      <c r="AL11" s="6">
        <f t="shared" si="104"/>
        <v>46772.000001200002</v>
      </c>
      <c r="AM11" s="6">
        <f t="shared" si="104"/>
        <v>46802.416667899997</v>
      </c>
      <c r="AN11" s="6">
        <f t="shared" si="104"/>
        <v>46832.8333346</v>
      </c>
      <c r="AO11" s="6">
        <f t="shared" si="104"/>
        <v>46863.250001299995</v>
      </c>
      <c r="AP11" s="6">
        <f t="shared" si="104"/>
        <v>46893.666667999998</v>
      </c>
      <c r="AQ11" s="6">
        <f t="shared" si="104"/>
        <v>46924.083334700001</v>
      </c>
      <c r="AR11" s="6">
        <f t="shared" si="104"/>
        <v>46954.500001399996</v>
      </c>
      <c r="AS11" s="6">
        <f t="shared" si="104"/>
        <v>46984.916668099999</v>
      </c>
      <c r="AT11" s="6">
        <f t="shared" si="104"/>
        <v>47015.333334800001</v>
      </c>
      <c r="AU11" s="6">
        <f t="shared" si="104"/>
        <v>47045.750001499997</v>
      </c>
      <c r="AV11" s="6">
        <f t="shared" si="104"/>
        <v>47076.1666682</v>
      </c>
      <c r="AW11" s="6">
        <f t="shared" si="104"/>
        <v>47106.583334900002</v>
      </c>
      <c r="AX11" s="6">
        <f t="shared" si="104"/>
        <v>47137.000001599998</v>
      </c>
      <c r="BA11" s="6">
        <f t="shared" si="96"/>
        <v>45763</v>
      </c>
      <c r="BB11" s="6">
        <f t="shared" si="100"/>
        <v>45763</v>
      </c>
      <c r="BC11" s="6">
        <f t="shared" si="101"/>
        <v>45793.416666700003</v>
      </c>
      <c r="BD11" s="6">
        <f t="shared" ref="BD11:CX15" si="105">$BA11+BD$4</f>
        <v>45823.833333399998</v>
      </c>
      <c r="BE11" s="6">
        <f t="shared" si="105"/>
        <v>45854.250000100001</v>
      </c>
      <c r="BF11" s="6">
        <f t="shared" si="105"/>
        <v>45884.666666800003</v>
      </c>
      <c r="BG11" s="6">
        <f t="shared" si="105"/>
        <v>45915.083333499999</v>
      </c>
      <c r="BH11" s="6">
        <f t="shared" si="105"/>
        <v>45945.500000200002</v>
      </c>
      <c r="BI11" s="6">
        <f t="shared" si="105"/>
        <v>45975.916666899997</v>
      </c>
      <c r="BJ11" s="6">
        <f t="shared" si="105"/>
        <v>46006.3333336</v>
      </c>
      <c r="BK11" s="6">
        <f t="shared" si="105"/>
        <v>46036.750000300002</v>
      </c>
      <c r="BL11" s="6">
        <f t="shared" si="105"/>
        <v>46067.166666999998</v>
      </c>
      <c r="BM11" s="6">
        <f t="shared" si="105"/>
        <v>46097.5833337</v>
      </c>
      <c r="BN11" s="6">
        <f t="shared" si="105"/>
        <v>46128.000000400003</v>
      </c>
      <c r="BO11" s="6">
        <f t="shared" si="105"/>
        <v>46158.416667099998</v>
      </c>
      <c r="BP11" s="6">
        <f t="shared" si="105"/>
        <v>46188.833333800001</v>
      </c>
      <c r="BQ11" s="6">
        <f t="shared" si="105"/>
        <v>46219.250000499997</v>
      </c>
      <c r="BR11" s="6">
        <f t="shared" si="105"/>
        <v>46249.666667199999</v>
      </c>
      <c r="BS11" s="6">
        <f t="shared" si="105"/>
        <v>46280.083333900002</v>
      </c>
      <c r="BT11" s="6">
        <f t="shared" si="105"/>
        <v>46310.500000599997</v>
      </c>
      <c r="BU11" s="6">
        <f t="shared" si="105"/>
        <v>46340.9166673</v>
      </c>
      <c r="BV11" s="6">
        <f t="shared" si="105"/>
        <v>46371.333334000003</v>
      </c>
      <c r="BW11" s="6">
        <f t="shared" si="105"/>
        <v>46401.750000699998</v>
      </c>
      <c r="BX11" s="6">
        <f t="shared" si="105"/>
        <v>46432.166667400001</v>
      </c>
      <c r="BY11" s="6">
        <f t="shared" si="105"/>
        <v>46462.583334099996</v>
      </c>
      <c r="BZ11" s="6">
        <f t="shared" si="105"/>
        <v>46493.000000799999</v>
      </c>
      <c r="CA11" s="6">
        <f t="shared" si="105"/>
        <v>46523.416667500001</v>
      </c>
      <c r="CB11" s="6">
        <f t="shared" si="105"/>
        <v>46553.833334199997</v>
      </c>
      <c r="CC11" s="6">
        <f t="shared" si="105"/>
        <v>46584.2500009</v>
      </c>
      <c r="CD11" s="6">
        <f t="shared" si="105"/>
        <v>46614.666667600002</v>
      </c>
      <c r="CE11" s="6">
        <f t="shared" si="105"/>
        <v>46645.083334299998</v>
      </c>
      <c r="CF11" s="6">
        <f t="shared" si="105"/>
        <v>46675.500001</v>
      </c>
      <c r="CG11" s="6">
        <f t="shared" si="105"/>
        <v>46705.916667700003</v>
      </c>
      <c r="CH11" s="6">
        <f t="shared" si="105"/>
        <v>46736.333334399998</v>
      </c>
      <c r="CI11" s="6">
        <f t="shared" si="105"/>
        <v>46766.750001100001</v>
      </c>
      <c r="CJ11" s="6">
        <f t="shared" si="105"/>
        <v>46797.166667799997</v>
      </c>
      <c r="CK11" s="6">
        <f t="shared" si="105"/>
        <v>46827.583334499999</v>
      </c>
      <c r="CL11" s="6">
        <f t="shared" si="105"/>
        <v>46858.000001200002</v>
      </c>
      <c r="CM11" s="6">
        <f t="shared" si="105"/>
        <v>46888.416667899997</v>
      </c>
      <c r="CN11" s="6">
        <f t="shared" si="105"/>
        <v>46918.8333346</v>
      </c>
      <c r="CO11" s="6">
        <f t="shared" si="105"/>
        <v>46949.250001299995</v>
      </c>
      <c r="CP11" s="6">
        <f t="shared" si="105"/>
        <v>46979.666667999998</v>
      </c>
      <c r="CQ11" s="6">
        <f t="shared" si="105"/>
        <v>47010.083334700001</v>
      </c>
      <c r="CR11" s="6">
        <f t="shared" si="105"/>
        <v>47040.500001399996</v>
      </c>
      <c r="CS11" s="6">
        <f t="shared" si="105"/>
        <v>47070.916668099999</v>
      </c>
      <c r="CT11" s="6">
        <f t="shared" si="105"/>
        <v>47101.333334800001</v>
      </c>
      <c r="CU11" s="6">
        <f t="shared" si="105"/>
        <v>47131.750001499997</v>
      </c>
      <c r="CV11" s="6">
        <f t="shared" si="105"/>
        <v>47162.1666682</v>
      </c>
      <c r="CW11" s="6">
        <f t="shared" si="105"/>
        <v>47192.583334900002</v>
      </c>
      <c r="CX11" s="6">
        <f t="shared" si="105"/>
        <v>47223.000001599998</v>
      </c>
      <c r="CY11" s="6"/>
      <c r="CZ11" s="6"/>
      <c r="DA11" s="6"/>
      <c r="DB11" s="6"/>
      <c r="DC11" s="6"/>
      <c r="DD11" s="6"/>
      <c r="DE11" s="6"/>
      <c r="DF11" s="6"/>
      <c r="DG11" s="6"/>
      <c r="DH11" s="6"/>
      <c r="DI11" s="6"/>
    </row>
    <row r="12" spans="1:113" x14ac:dyDescent="0.35">
      <c r="A12" s="6">
        <f t="shared" si="94"/>
        <v>45678</v>
      </c>
      <c r="B12" s="6">
        <f t="shared" si="98"/>
        <v>45678</v>
      </c>
      <c r="C12" s="6">
        <f t="shared" si="99"/>
        <v>45708.416666700003</v>
      </c>
      <c r="D12" s="6">
        <f t="shared" si="99"/>
        <v>45738.833333399998</v>
      </c>
      <c r="E12" s="6">
        <f t="shared" si="99"/>
        <v>45769.250000100001</v>
      </c>
      <c r="F12" s="6">
        <f t="shared" si="99"/>
        <v>45799.666666800003</v>
      </c>
      <c r="G12" s="6">
        <f t="shared" si="99"/>
        <v>45830.083333499999</v>
      </c>
      <c r="H12" s="6">
        <f t="shared" si="99"/>
        <v>45860.500000200002</v>
      </c>
      <c r="I12" s="6">
        <f t="shared" si="99"/>
        <v>45890.916666899997</v>
      </c>
      <c r="J12" s="6">
        <f t="shared" si="99"/>
        <v>45921.3333336</v>
      </c>
      <c r="K12" s="6">
        <f t="shared" si="99"/>
        <v>45951.750000300002</v>
      </c>
      <c r="L12" s="6">
        <f t="shared" si="99"/>
        <v>45982.166666999998</v>
      </c>
      <c r="M12" s="6">
        <f t="shared" si="99"/>
        <v>46012.5833337</v>
      </c>
      <c r="N12" s="6">
        <f t="shared" si="99"/>
        <v>46043.000000400003</v>
      </c>
      <c r="O12" s="6">
        <f t="shared" si="99"/>
        <v>46073.416667099998</v>
      </c>
      <c r="P12" s="6">
        <f t="shared" si="99"/>
        <v>46103.833333800001</v>
      </c>
      <c r="Q12" s="6">
        <f t="shared" si="99"/>
        <v>46134.250000499997</v>
      </c>
      <c r="R12" s="6">
        <f t="shared" si="99"/>
        <v>46164.666667199999</v>
      </c>
      <c r="S12" s="6">
        <f t="shared" si="103"/>
        <v>46195.083333900002</v>
      </c>
      <c r="T12" s="6">
        <f t="shared" si="103"/>
        <v>46225.500000599997</v>
      </c>
      <c r="U12" s="6">
        <f t="shared" si="103"/>
        <v>46255.9166673</v>
      </c>
      <c r="V12" s="6">
        <f t="shared" si="103"/>
        <v>46286.333334000003</v>
      </c>
      <c r="W12" s="6">
        <f t="shared" si="103"/>
        <v>46316.750000699998</v>
      </c>
      <c r="X12" s="6">
        <f t="shared" si="103"/>
        <v>46347.166667400001</v>
      </c>
      <c r="Y12" s="6">
        <f t="shared" si="103"/>
        <v>46377.583334099996</v>
      </c>
      <c r="Z12" s="6">
        <f t="shared" si="103"/>
        <v>46408.000000799999</v>
      </c>
      <c r="AA12" s="6">
        <f t="shared" si="103"/>
        <v>46438.416667500001</v>
      </c>
      <c r="AB12" s="6">
        <f t="shared" si="103"/>
        <v>46468.833334199997</v>
      </c>
      <c r="AC12" s="6">
        <f t="shared" si="103"/>
        <v>46499.2500009</v>
      </c>
      <c r="AD12" s="6">
        <f t="shared" si="103"/>
        <v>46529.666667600002</v>
      </c>
      <c r="AE12" s="6">
        <f t="shared" si="103"/>
        <v>46560.083334299998</v>
      </c>
      <c r="AF12" s="6">
        <f t="shared" si="103"/>
        <v>46590.500001</v>
      </c>
      <c r="AG12" s="6">
        <f t="shared" si="103"/>
        <v>46620.916667700003</v>
      </c>
      <c r="AH12" s="6">
        <f t="shared" si="103"/>
        <v>46651.333334399998</v>
      </c>
      <c r="AI12" s="6">
        <f t="shared" si="104"/>
        <v>46681.750001100001</v>
      </c>
      <c r="AJ12" s="6">
        <f t="shared" si="104"/>
        <v>46712.166667799997</v>
      </c>
      <c r="AK12" s="6">
        <f t="shared" si="104"/>
        <v>46742.583334499999</v>
      </c>
      <c r="AL12" s="6">
        <f t="shared" si="104"/>
        <v>46773.000001200002</v>
      </c>
      <c r="AM12" s="6">
        <f t="shared" si="104"/>
        <v>46803.416667899997</v>
      </c>
      <c r="AN12" s="6">
        <f t="shared" si="104"/>
        <v>46833.8333346</v>
      </c>
      <c r="AO12" s="6">
        <f t="shared" si="104"/>
        <v>46864.250001299995</v>
      </c>
      <c r="AP12" s="6">
        <f t="shared" si="104"/>
        <v>46894.666667999998</v>
      </c>
      <c r="AQ12" s="6">
        <f t="shared" si="104"/>
        <v>46925.083334700001</v>
      </c>
      <c r="AR12" s="6">
        <f t="shared" si="104"/>
        <v>46955.500001399996</v>
      </c>
      <c r="AS12" s="6">
        <f t="shared" si="104"/>
        <v>46985.916668099999</v>
      </c>
      <c r="AT12" s="6">
        <f t="shared" si="104"/>
        <v>47016.333334800001</v>
      </c>
      <c r="AU12" s="6">
        <f t="shared" si="104"/>
        <v>47046.750001499997</v>
      </c>
      <c r="AV12" s="6">
        <f t="shared" si="104"/>
        <v>47077.1666682</v>
      </c>
      <c r="AW12" s="6">
        <f t="shared" si="104"/>
        <v>47107.583334900002</v>
      </c>
      <c r="AX12" s="6">
        <f t="shared" si="104"/>
        <v>47138.000001599998</v>
      </c>
      <c r="BA12" s="6">
        <f t="shared" si="96"/>
        <v>45764</v>
      </c>
      <c r="BB12" s="6">
        <f t="shared" si="100"/>
        <v>45764</v>
      </c>
      <c r="BC12" s="6">
        <f t="shared" si="101"/>
        <v>45794.416666700003</v>
      </c>
      <c r="BD12" s="6">
        <f t="shared" si="105"/>
        <v>45824.833333399998</v>
      </c>
      <c r="BE12" s="6">
        <f t="shared" si="105"/>
        <v>45855.250000100001</v>
      </c>
      <c r="BF12" s="6">
        <f t="shared" si="105"/>
        <v>45885.666666800003</v>
      </c>
      <c r="BG12" s="6">
        <f t="shared" si="105"/>
        <v>45916.083333499999</v>
      </c>
      <c r="BH12" s="6">
        <f t="shared" si="105"/>
        <v>45946.500000200002</v>
      </c>
      <c r="BI12" s="6">
        <f t="shared" si="105"/>
        <v>45976.916666899997</v>
      </c>
      <c r="BJ12" s="6">
        <f t="shared" si="105"/>
        <v>46007.3333336</v>
      </c>
      <c r="BK12" s="6">
        <f t="shared" si="105"/>
        <v>46037.750000300002</v>
      </c>
      <c r="BL12" s="6">
        <f t="shared" si="105"/>
        <v>46068.166666999998</v>
      </c>
      <c r="BM12" s="6">
        <f t="shared" si="105"/>
        <v>46098.5833337</v>
      </c>
      <c r="BN12" s="6">
        <f t="shared" si="105"/>
        <v>46129.000000400003</v>
      </c>
      <c r="BO12" s="6">
        <f t="shared" si="105"/>
        <v>46159.416667099998</v>
      </c>
      <c r="BP12" s="6">
        <f t="shared" si="105"/>
        <v>46189.833333800001</v>
      </c>
      <c r="BQ12" s="6">
        <f t="shared" si="105"/>
        <v>46220.250000499997</v>
      </c>
      <c r="BR12" s="6">
        <f t="shared" si="105"/>
        <v>46250.666667199999</v>
      </c>
      <c r="BS12" s="6">
        <f t="shared" si="105"/>
        <v>46281.083333900002</v>
      </c>
      <c r="BT12" s="6">
        <f t="shared" si="105"/>
        <v>46311.500000599997</v>
      </c>
      <c r="BU12" s="6">
        <f t="shared" si="105"/>
        <v>46341.9166673</v>
      </c>
      <c r="BV12" s="6">
        <f t="shared" si="105"/>
        <v>46372.333334000003</v>
      </c>
      <c r="BW12" s="6">
        <f t="shared" si="105"/>
        <v>46402.750000699998</v>
      </c>
      <c r="BX12" s="6">
        <f t="shared" si="105"/>
        <v>46433.166667400001</v>
      </c>
      <c r="BY12" s="6">
        <f t="shared" si="105"/>
        <v>46463.583334099996</v>
      </c>
      <c r="BZ12" s="6">
        <f t="shared" si="105"/>
        <v>46494.000000799999</v>
      </c>
      <c r="CA12" s="6">
        <f t="shared" si="105"/>
        <v>46524.416667500001</v>
      </c>
      <c r="CB12" s="6">
        <f t="shared" si="105"/>
        <v>46554.833334199997</v>
      </c>
      <c r="CC12" s="6">
        <f t="shared" si="105"/>
        <v>46585.2500009</v>
      </c>
      <c r="CD12" s="6">
        <f t="shared" si="105"/>
        <v>46615.666667600002</v>
      </c>
      <c r="CE12" s="6">
        <f t="shared" si="105"/>
        <v>46646.083334299998</v>
      </c>
      <c r="CF12" s="6">
        <f t="shared" si="105"/>
        <v>46676.500001</v>
      </c>
      <c r="CG12" s="6">
        <f t="shared" si="105"/>
        <v>46706.916667700003</v>
      </c>
      <c r="CH12" s="6">
        <f t="shared" si="105"/>
        <v>46737.333334399998</v>
      </c>
      <c r="CI12" s="6">
        <f t="shared" si="105"/>
        <v>46767.750001100001</v>
      </c>
      <c r="CJ12" s="6">
        <f t="shared" si="105"/>
        <v>46798.166667799997</v>
      </c>
      <c r="CK12" s="6">
        <f t="shared" si="105"/>
        <v>46828.583334499999</v>
      </c>
      <c r="CL12" s="6">
        <f t="shared" si="105"/>
        <v>46859.000001200002</v>
      </c>
      <c r="CM12" s="6">
        <f t="shared" si="105"/>
        <v>46889.416667899997</v>
      </c>
      <c r="CN12" s="6">
        <f t="shared" si="105"/>
        <v>46919.8333346</v>
      </c>
      <c r="CO12" s="6">
        <f t="shared" si="105"/>
        <v>46950.250001299995</v>
      </c>
      <c r="CP12" s="6">
        <f t="shared" si="105"/>
        <v>46980.666667999998</v>
      </c>
      <c r="CQ12" s="6">
        <f t="shared" si="105"/>
        <v>47011.083334700001</v>
      </c>
      <c r="CR12" s="6">
        <f t="shared" si="105"/>
        <v>47041.500001399996</v>
      </c>
      <c r="CS12" s="6">
        <f t="shared" si="105"/>
        <v>47071.916668099999</v>
      </c>
      <c r="CT12" s="6">
        <f t="shared" si="105"/>
        <v>47102.333334800001</v>
      </c>
      <c r="CU12" s="6">
        <f t="shared" si="105"/>
        <v>47132.750001499997</v>
      </c>
      <c r="CV12" s="6">
        <f t="shared" si="105"/>
        <v>47163.1666682</v>
      </c>
      <c r="CW12" s="6">
        <f t="shared" si="105"/>
        <v>47193.583334900002</v>
      </c>
      <c r="CX12" s="6">
        <f t="shared" si="105"/>
        <v>47224.000001599998</v>
      </c>
      <c r="CY12" s="6"/>
      <c r="CZ12" s="6"/>
      <c r="DA12" s="6"/>
      <c r="DB12" s="6"/>
      <c r="DC12" s="6"/>
      <c r="DD12" s="6"/>
      <c r="DE12" s="6"/>
      <c r="DF12" s="6"/>
      <c r="DG12" s="6"/>
      <c r="DH12" s="6"/>
      <c r="DI12" s="6"/>
    </row>
    <row r="13" spans="1:113" x14ac:dyDescent="0.35">
      <c r="A13" s="6">
        <f t="shared" si="94"/>
        <v>45679</v>
      </c>
      <c r="B13" s="6">
        <f t="shared" si="98"/>
        <v>45679</v>
      </c>
      <c r="C13" s="6">
        <f t="shared" si="99"/>
        <v>45709.416666700003</v>
      </c>
      <c r="D13" s="6">
        <f t="shared" si="99"/>
        <v>45739.833333399998</v>
      </c>
      <c r="E13" s="6">
        <f t="shared" si="99"/>
        <v>45770.250000100001</v>
      </c>
      <c r="F13" s="6">
        <f t="shared" si="99"/>
        <v>45800.666666800003</v>
      </c>
      <c r="G13" s="6">
        <f t="shared" si="99"/>
        <v>45831.083333499999</v>
      </c>
      <c r="H13" s="6">
        <f t="shared" si="99"/>
        <v>45861.500000200002</v>
      </c>
      <c r="I13" s="6">
        <f t="shared" si="99"/>
        <v>45891.916666899997</v>
      </c>
      <c r="J13" s="6">
        <f t="shared" si="99"/>
        <v>45922.3333336</v>
      </c>
      <c r="K13" s="6">
        <f t="shared" si="99"/>
        <v>45952.750000300002</v>
      </c>
      <c r="L13" s="6">
        <f t="shared" si="99"/>
        <v>45983.166666999998</v>
      </c>
      <c r="M13" s="6">
        <f t="shared" si="99"/>
        <v>46013.5833337</v>
      </c>
      <c r="N13" s="6">
        <f t="shared" si="99"/>
        <v>46044.000000400003</v>
      </c>
      <c r="O13" s="6">
        <f t="shared" si="99"/>
        <v>46074.416667099998</v>
      </c>
      <c r="P13" s="6">
        <f t="shared" si="99"/>
        <v>46104.833333800001</v>
      </c>
      <c r="Q13" s="6">
        <f t="shared" si="99"/>
        <v>46135.250000499997</v>
      </c>
      <c r="R13" s="6">
        <f t="shared" si="99"/>
        <v>46165.666667199999</v>
      </c>
      <c r="S13" s="6">
        <f t="shared" si="103"/>
        <v>46196.083333900002</v>
      </c>
      <c r="T13" s="6">
        <f t="shared" si="103"/>
        <v>46226.500000599997</v>
      </c>
      <c r="U13" s="6">
        <f t="shared" si="103"/>
        <v>46256.9166673</v>
      </c>
      <c r="V13" s="6">
        <f t="shared" si="103"/>
        <v>46287.333334000003</v>
      </c>
      <c r="W13" s="6">
        <f t="shared" si="103"/>
        <v>46317.750000699998</v>
      </c>
      <c r="X13" s="6">
        <f t="shared" si="103"/>
        <v>46348.166667400001</v>
      </c>
      <c r="Y13" s="6">
        <f t="shared" si="103"/>
        <v>46378.583334099996</v>
      </c>
      <c r="Z13" s="6">
        <f t="shared" si="103"/>
        <v>46409.000000799999</v>
      </c>
      <c r="AA13" s="6">
        <f t="shared" si="103"/>
        <v>46439.416667500001</v>
      </c>
      <c r="AB13" s="6">
        <f t="shared" si="103"/>
        <v>46469.833334199997</v>
      </c>
      <c r="AC13" s="6">
        <f t="shared" si="103"/>
        <v>46500.2500009</v>
      </c>
      <c r="AD13" s="6">
        <f t="shared" si="103"/>
        <v>46530.666667600002</v>
      </c>
      <c r="AE13" s="6">
        <f t="shared" si="103"/>
        <v>46561.083334299998</v>
      </c>
      <c r="AF13" s="6">
        <f t="shared" si="103"/>
        <v>46591.500001</v>
      </c>
      <c r="AG13" s="6">
        <f t="shared" si="103"/>
        <v>46621.916667700003</v>
      </c>
      <c r="AH13" s="6">
        <f t="shared" si="103"/>
        <v>46652.333334399998</v>
      </c>
      <c r="AI13" s="6">
        <f t="shared" si="104"/>
        <v>46682.750001100001</v>
      </c>
      <c r="AJ13" s="6">
        <f t="shared" si="104"/>
        <v>46713.166667799997</v>
      </c>
      <c r="AK13" s="6">
        <f t="shared" si="104"/>
        <v>46743.583334499999</v>
      </c>
      <c r="AL13" s="6">
        <f t="shared" si="104"/>
        <v>46774.000001200002</v>
      </c>
      <c r="AM13" s="6">
        <f t="shared" si="104"/>
        <v>46804.416667899997</v>
      </c>
      <c r="AN13" s="6">
        <f t="shared" si="104"/>
        <v>46834.8333346</v>
      </c>
      <c r="AO13" s="6">
        <f t="shared" si="104"/>
        <v>46865.250001299995</v>
      </c>
      <c r="AP13" s="6">
        <f t="shared" si="104"/>
        <v>46895.666667999998</v>
      </c>
      <c r="AQ13" s="6">
        <f t="shared" si="104"/>
        <v>46926.083334700001</v>
      </c>
      <c r="AR13" s="6">
        <f t="shared" si="104"/>
        <v>46956.500001399996</v>
      </c>
      <c r="AS13" s="6">
        <f t="shared" si="104"/>
        <v>46986.916668099999</v>
      </c>
      <c r="AT13" s="6">
        <f t="shared" si="104"/>
        <v>47017.333334800001</v>
      </c>
      <c r="AU13" s="6">
        <f t="shared" si="104"/>
        <v>47047.750001499997</v>
      </c>
      <c r="AV13" s="6">
        <f t="shared" si="104"/>
        <v>47078.1666682</v>
      </c>
      <c r="AW13" s="6">
        <f t="shared" si="104"/>
        <v>47108.583334900002</v>
      </c>
      <c r="AX13" s="6">
        <f t="shared" si="104"/>
        <v>47139.000001599998</v>
      </c>
      <c r="BA13" s="6">
        <f t="shared" si="96"/>
        <v>45765</v>
      </c>
      <c r="BB13" s="6">
        <f t="shared" si="100"/>
        <v>45765</v>
      </c>
      <c r="BC13" s="6">
        <f t="shared" si="101"/>
        <v>45795.416666700003</v>
      </c>
      <c r="BD13" s="6">
        <f t="shared" si="105"/>
        <v>45825.833333399998</v>
      </c>
      <c r="BE13" s="6">
        <f t="shared" si="105"/>
        <v>45856.250000100001</v>
      </c>
      <c r="BF13" s="6">
        <f t="shared" si="105"/>
        <v>45886.666666800003</v>
      </c>
      <c r="BG13" s="6">
        <f t="shared" si="105"/>
        <v>45917.083333499999</v>
      </c>
      <c r="BH13" s="6">
        <f t="shared" si="105"/>
        <v>45947.500000200002</v>
      </c>
      <c r="BI13" s="6">
        <f t="shared" si="105"/>
        <v>45977.916666899997</v>
      </c>
      <c r="BJ13" s="6">
        <f t="shared" si="105"/>
        <v>46008.3333336</v>
      </c>
      <c r="BK13" s="6">
        <f t="shared" si="105"/>
        <v>46038.750000300002</v>
      </c>
      <c r="BL13" s="6">
        <f t="shared" si="105"/>
        <v>46069.166666999998</v>
      </c>
      <c r="BM13" s="6">
        <f t="shared" si="105"/>
        <v>46099.5833337</v>
      </c>
      <c r="BN13" s="6">
        <f t="shared" si="105"/>
        <v>46130.000000400003</v>
      </c>
      <c r="BO13" s="6">
        <f t="shared" si="105"/>
        <v>46160.416667099998</v>
      </c>
      <c r="BP13" s="6">
        <f t="shared" si="105"/>
        <v>46190.833333800001</v>
      </c>
      <c r="BQ13" s="6">
        <f t="shared" si="105"/>
        <v>46221.250000499997</v>
      </c>
      <c r="BR13" s="6">
        <f t="shared" si="105"/>
        <v>46251.666667199999</v>
      </c>
      <c r="BS13" s="6">
        <f t="shared" si="105"/>
        <v>46282.083333900002</v>
      </c>
      <c r="BT13" s="6">
        <f t="shared" si="105"/>
        <v>46312.500000599997</v>
      </c>
      <c r="BU13" s="6">
        <f t="shared" si="105"/>
        <v>46342.9166673</v>
      </c>
      <c r="BV13" s="6">
        <f t="shared" si="105"/>
        <v>46373.333334000003</v>
      </c>
      <c r="BW13" s="6">
        <f t="shared" si="105"/>
        <v>46403.750000699998</v>
      </c>
      <c r="BX13" s="6">
        <f t="shared" si="105"/>
        <v>46434.166667400001</v>
      </c>
      <c r="BY13" s="6">
        <f t="shared" si="105"/>
        <v>46464.583334099996</v>
      </c>
      <c r="BZ13" s="6">
        <f t="shared" si="105"/>
        <v>46495.000000799999</v>
      </c>
      <c r="CA13" s="6">
        <f t="shared" si="105"/>
        <v>46525.416667500001</v>
      </c>
      <c r="CB13" s="6">
        <f t="shared" si="105"/>
        <v>46555.833334199997</v>
      </c>
      <c r="CC13" s="6">
        <f t="shared" si="105"/>
        <v>46586.2500009</v>
      </c>
      <c r="CD13" s="6">
        <f t="shared" si="105"/>
        <v>46616.666667600002</v>
      </c>
      <c r="CE13" s="6">
        <f t="shared" si="105"/>
        <v>46647.083334299998</v>
      </c>
      <c r="CF13" s="6">
        <f t="shared" si="105"/>
        <v>46677.500001</v>
      </c>
      <c r="CG13" s="6">
        <f t="shared" si="105"/>
        <v>46707.916667700003</v>
      </c>
      <c r="CH13" s="6">
        <f t="shared" si="105"/>
        <v>46738.333334399998</v>
      </c>
      <c r="CI13" s="6">
        <f t="shared" si="105"/>
        <v>46768.750001100001</v>
      </c>
      <c r="CJ13" s="6">
        <f t="shared" si="105"/>
        <v>46799.166667799997</v>
      </c>
      <c r="CK13" s="6">
        <f t="shared" si="105"/>
        <v>46829.583334499999</v>
      </c>
      <c r="CL13" s="6">
        <f t="shared" si="105"/>
        <v>46860.000001200002</v>
      </c>
      <c r="CM13" s="6">
        <f t="shared" si="105"/>
        <v>46890.416667899997</v>
      </c>
      <c r="CN13" s="6">
        <f t="shared" si="105"/>
        <v>46920.8333346</v>
      </c>
      <c r="CO13" s="6">
        <f t="shared" si="105"/>
        <v>46951.250001299995</v>
      </c>
      <c r="CP13" s="6">
        <f t="shared" si="105"/>
        <v>46981.666667999998</v>
      </c>
      <c r="CQ13" s="6">
        <f t="shared" si="105"/>
        <v>47012.083334700001</v>
      </c>
      <c r="CR13" s="6">
        <f t="shared" si="105"/>
        <v>47042.500001399996</v>
      </c>
      <c r="CS13" s="6">
        <f t="shared" si="105"/>
        <v>47072.916668099999</v>
      </c>
      <c r="CT13" s="6">
        <f t="shared" si="105"/>
        <v>47103.333334800001</v>
      </c>
      <c r="CU13" s="6">
        <f t="shared" si="105"/>
        <v>47133.750001499997</v>
      </c>
      <c r="CV13" s="6">
        <f t="shared" si="105"/>
        <v>47164.1666682</v>
      </c>
      <c r="CW13" s="6">
        <f t="shared" si="105"/>
        <v>47194.583334900002</v>
      </c>
      <c r="CX13" s="6">
        <f t="shared" si="105"/>
        <v>47225.000001599998</v>
      </c>
      <c r="CY13" s="6"/>
      <c r="CZ13" s="6"/>
      <c r="DA13" s="6"/>
      <c r="DB13" s="6"/>
      <c r="DC13" s="6"/>
      <c r="DD13" s="6"/>
      <c r="DE13" s="6"/>
      <c r="DF13" s="6"/>
      <c r="DG13" s="6"/>
      <c r="DH13" s="6"/>
      <c r="DI13" s="6"/>
    </row>
    <row r="14" spans="1:113" x14ac:dyDescent="0.35">
      <c r="A14" s="6">
        <f t="shared" si="94"/>
        <v>45680</v>
      </c>
      <c r="B14" s="6">
        <f t="shared" si="98"/>
        <v>45680</v>
      </c>
      <c r="C14" s="6">
        <f t="shared" si="99"/>
        <v>45710.416666700003</v>
      </c>
      <c r="D14" s="6">
        <f t="shared" si="99"/>
        <v>45740.833333399998</v>
      </c>
      <c r="E14" s="6">
        <f t="shared" si="99"/>
        <v>45771.250000100001</v>
      </c>
      <c r="F14" s="6">
        <f t="shared" si="99"/>
        <v>45801.666666800003</v>
      </c>
      <c r="G14" s="6">
        <f t="shared" si="99"/>
        <v>45832.083333499999</v>
      </c>
      <c r="H14" s="6">
        <f t="shared" si="99"/>
        <v>45862.500000200002</v>
      </c>
      <c r="I14" s="6">
        <f t="shared" si="99"/>
        <v>45892.916666899997</v>
      </c>
      <c r="J14" s="6">
        <f t="shared" si="99"/>
        <v>45923.3333336</v>
      </c>
      <c r="K14" s="6">
        <f t="shared" si="99"/>
        <v>45953.750000300002</v>
      </c>
      <c r="L14" s="6">
        <f t="shared" si="99"/>
        <v>45984.166666999998</v>
      </c>
      <c r="M14" s="6">
        <f t="shared" si="99"/>
        <v>46014.5833337</v>
      </c>
      <c r="N14" s="6">
        <f t="shared" si="99"/>
        <v>46045.000000400003</v>
      </c>
      <c r="O14" s="6">
        <f t="shared" si="99"/>
        <v>46075.416667099998</v>
      </c>
      <c r="P14" s="6">
        <f t="shared" si="99"/>
        <v>46105.833333800001</v>
      </c>
      <c r="Q14" s="6">
        <f t="shared" si="99"/>
        <v>46136.250000499997</v>
      </c>
      <c r="R14" s="6">
        <f t="shared" si="99"/>
        <v>46166.666667199999</v>
      </c>
      <c r="S14" s="6">
        <f t="shared" si="103"/>
        <v>46197.083333900002</v>
      </c>
      <c r="T14" s="6">
        <f t="shared" si="103"/>
        <v>46227.500000599997</v>
      </c>
      <c r="U14" s="6">
        <f t="shared" si="103"/>
        <v>46257.9166673</v>
      </c>
      <c r="V14" s="6">
        <f t="shared" si="103"/>
        <v>46288.333334000003</v>
      </c>
      <c r="W14" s="6">
        <f t="shared" si="103"/>
        <v>46318.750000699998</v>
      </c>
      <c r="X14" s="6">
        <f t="shared" si="103"/>
        <v>46349.166667400001</v>
      </c>
      <c r="Y14" s="6">
        <f t="shared" si="103"/>
        <v>46379.583334099996</v>
      </c>
      <c r="Z14" s="6">
        <f t="shared" si="103"/>
        <v>46410.000000799999</v>
      </c>
      <c r="AA14" s="6">
        <f t="shared" si="103"/>
        <v>46440.416667500001</v>
      </c>
      <c r="AB14" s="6">
        <f t="shared" si="103"/>
        <v>46470.833334199997</v>
      </c>
      <c r="AC14" s="6">
        <f t="shared" si="103"/>
        <v>46501.2500009</v>
      </c>
      <c r="AD14" s="6">
        <f t="shared" si="103"/>
        <v>46531.666667600002</v>
      </c>
      <c r="AE14" s="6">
        <f t="shared" si="103"/>
        <v>46562.083334299998</v>
      </c>
      <c r="AF14" s="6">
        <f t="shared" si="103"/>
        <v>46592.500001</v>
      </c>
      <c r="AG14" s="6">
        <f t="shared" si="103"/>
        <v>46622.916667700003</v>
      </c>
      <c r="AH14" s="6">
        <f t="shared" si="103"/>
        <v>46653.333334399998</v>
      </c>
      <c r="AI14" s="6">
        <f t="shared" si="104"/>
        <v>46683.750001100001</v>
      </c>
      <c r="AJ14" s="6">
        <f t="shared" si="104"/>
        <v>46714.166667799997</v>
      </c>
      <c r="AK14" s="6">
        <f t="shared" si="104"/>
        <v>46744.583334499999</v>
      </c>
      <c r="AL14" s="6">
        <f t="shared" si="104"/>
        <v>46775.000001200002</v>
      </c>
      <c r="AM14" s="6">
        <f t="shared" si="104"/>
        <v>46805.416667899997</v>
      </c>
      <c r="AN14" s="6">
        <f t="shared" si="104"/>
        <v>46835.8333346</v>
      </c>
      <c r="AO14" s="6">
        <f t="shared" si="104"/>
        <v>46866.250001299995</v>
      </c>
      <c r="AP14" s="6">
        <f t="shared" si="104"/>
        <v>46896.666667999998</v>
      </c>
      <c r="AQ14" s="6">
        <f t="shared" si="104"/>
        <v>46927.083334700001</v>
      </c>
      <c r="AR14" s="6">
        <f t="shared" si="104"/>
        <v>46957.500001399996</v>
      </c>
      <c r="AS14" s="6">
        <f t="shared" si="104"/>
        <v>46987.916668099999</v>
      </c>
      <c r="AT14" s="6">
        <f t="shared" si="104"/>
        <v>47018.333334800001</v>
      </c>
      <c r="AU14" s="6">
        <f t="shared" si="104"/>
        <v>47048.750001499997</v>
      </c>
      <c r="AV14" s="6">
        <f t="shared" si="104"/>
        <v>47079.1666682</v>
      </c>
      <c r="AW14" s="6">
        <f t="shared" si="104"/>
        <v>47109.583334900002</v>
      </c>
      <c r="AX14" s="6">
        <f t="shared" si="104"/>
        <v>47140.000001599998</v>
      </c>
      <c r="BA14" s="6">
        <f t="shared" si="96"/>
        <v>45768</v>
      </c>
      <c r="BB14" s="6">
        <f t="shared" si="100"/>
        <v>45768</v>
      </c>
      <c r="BC14" s="6">
        <f t="shared" si="101"/>
        <v>45798.416666700003</v>
      </c>
      <c r="BD14" s="6">
        <f t="shared" si="105"/>
        <v>45828.833333399998</v>
      </c>
      <c r="BE14" s="6">
        <f t="shared" si="105"/>
        <v>45859.250000100001</v>
      </c>
      <c r="BF14" s="6">
        <f t="shared" si="105"/>
        <v>45889.666666800003</v>
      </c>
      <c r="BG14" s="6">
        <f t="shared" si="105"/>
        <v>45920.083333499999</v>
      </c>
      <c r="BH14" s="6">
        <f t="shared" si="105"/>
        <v>45950.500000200002</v>
      </c>
      <c r="BI14" s="6">
        <f t="shared" si="105"/>
        <v>45980.916666899997</v>
      </c>
      <c r="BJ14" s="6">
        <f t="shared" si="105"/>
        <v>46011.3333336</v>
      </c>
      <c r="BK14" s="6">
        <f t="shared" si="105"/>
        <v>46041.750000300002</v>
      </c>
      <c r="BL14" s="6">
        <f t="shared" si="105"/>
        <v>46072.166666999998</v>
      </c>
      <c r="BM14" s="6">
        <f t="shared" si="105"/>
        <v>46102.5833337</v>
      </c>
      <c r="BN14" s="6">
        <f t="shared" si="105"/>
        <v>46133.000000400003</v>
      </c>
      <c r="BO14" s="6">
        <f t="shared" si="105"/>
        <v>46163.416667099998</v>
      </c>
      <c r="BP14" s="6">
        <f t="shared" si="105"/>
        <v>46193.833333800001</v>
      </c>
      <c r="BQ14" s="6">
        <f t="shared" si="105"/>
        <v>46224.250000499997</v>
      </c>
      <c r="BR14" s="6">
        <f t="shared" si="105"/>
        <v>46254.666667199999</v>
      </c>
      <c r="BS14" s="6">
        <f t="shared" si="105"/>
        <v>46285.083333900002</v>
      </c>
      <c r="BT14" s="6">
        <f t="shared" si="105"/>
        <v>46315.500000599997</v>
      </c>
      <c r="BU14" s="6">
        <f t="shared" si="105"/>
        <v>46345.9166673</v>
      </c>
      <c r="BV14" s="6">
        <f t="shared" si="105"/>
        <v>46376.333334000003</v>
      </c>
      <c r="BW14" s="6">
        <f t="shared" si="105"/>
        <v>46406.750000699998</v>
      </c>
      <c r="BX14" s="6">
        <f t="shared" si="105"/>
        <v>46437.166667400001</v>
      </c>
      <c r="BY14" s="6">
        <f t="shared" si="105"/>
        <v>46467.583334099996</v>
      </c>
      <c r="BZ14" s="6">
        <f t="shared" si="105"/>
        <v>46498.000000799999</v>
      </c>
      <c r="CA14" s="6">
        <f t="shared" si="105"/>
        <v>46528.416667500001</v>
      </c>
      <c r="CB14" s="6">
        <f t="shared" si="105"/>
        <v>46558.833334199997</v>
      </c>
      <c r="CC14" s="6">
        <f t="shared" si="105"/>
        <v>46589.2500009</v>
      </c>
      <c r="CD14" s="6">
        <f t="shared" si="105"/>
        <v>46619.666667600002</v>
      </c>
      <c r="CE14" s="6">
        <f t="shared" si="105"/>
        <v>46650.083334299998</v>
      </c>
      <c r="CF14" s="6">
        <f t="shared" si="105"/>
        <v>46680.500001</v>
      </c>
      <c r="CG14" s="6">
        <f t="shared" si="105"/>
        <v>46710.916667700003</v>
      </c>
      <c r="CH14" s="6">
        <f t="shared" si="105"/>
        <v>46741.333334399998</v>
      </c>
      <c r="CI14" s="6">
        <f t="shared" si="105"/>
        <v>46771.750001100001</v>
      </c>
      <c r="CJ14" s="6">
        <f t="shared" si="105"/>
        <v>46802.166667799997</v>
      </c>
      <c r="CK14" s="6">
        <f t="shared" si="105"/>
        <v>46832.583334499999</v>
      </c>
      <c r="CL14" s="6">
        <f t="shared" si="105"/>
        <v>46863.000001200002</v>
      </c>
      <c r="CM14" s="6">
        <f t="shared" si="105"/>
        <v>46893.416667899997</v>
      </c>
      <c r="CN14" s="6">
        <f t="shared" si="105"/>
        <v>46923.8333346</v>
      </c>
      <c r="CO14" s="6">
        <f t="shared" si="105"/>
        <v>46954.250001299995</v>
      </c>
      <c r="CP14" s="6">
        <f t="shared" si="105"/>
        <v>46984.666667999998</v>
      </c>
      <c r="CQ14" s="6">
        <f t="shared" si="105"/>
        <v>47015.083334700001</v>
      </c>
      <c r="CR14" s="6">
        <f t="shared" si="105"/>
        <v>47045.500001399996</v>
      </c>
      <c r="CS14" s="6">
        <f t="shared" si="105"/>
        <v>47075.916668099999</v>
      </c>
      <c r="CT14" s="6">
        <f t="shared" si="105"/>
        <v>47106.333334800001</v>
      </c>
      <c r="CU14" s="6">
        <f t="shared" si="105"/>
        <v>47136.750001499997</v>
      </c>
      <c r="CV14" s="6">
        <f t="shared" si="105"/>
        <v>47167.1666682</v>
      </c>
      <c r="CW14" s="6">
        <f t="shared" si="105"/>
        <v>47197.583334900002</v>
      </c>
      <c r="CX14" s="6">
        <f t="shared" si="105"/>
        <v>47228.000001599998</v>
      </c>
      <c r="CY14" s="6"/>
      <c r="CZ14" s="6"/>
      <c r="DA14" s="6"/>
      <c r="DB14" s="6"/>
      <c r="DC14" s="6"/>
      <c r="DD14" s="6"/>
      <c r="DE14" s="6"/>
      <c r="DF14" s="6"/>
      <c r="DG14" s="6"/>
      <c r="DH14" s="6"/>
      <c r="DI14" s="6"/>
    </row>
    <row r="15" spans="1:113" x14ac:dyDescent="0.35">
      <c r="A15" s="6">
        <f>A20-7</f>
        <v>45681</v>
      </c>
      <c r="B15" s="6">
        <f t="shared" si="98"/>
        <v>45681</v>
      </c>
      <c r="C15" s="6">
        <f t="shared" si="99"/>
        <v>45711.416666700003</v>
      </c>
      <c r="D15" s="6">
        <f t="shared" si="99"/>
        <v>45741.833333399998</v>
      </c>
      <c r="E15" s="6">
        <f t="shared" si="99"/>
        <v>45772.250000100001</v>
      </c>
      <c r="F15" s="6">
        <f t="shared" si="99"/>
        <v>45802.666666800003</v>
      </c>
      <c r="G15" s="6">
        <f t="shared" si="99"/>
        <v>45833.083333499999</v>
      </c>
      <c r="H15" s="6">
        <f t="shared" si="99"/>
        <v>45863.500000200002</v>
      </c>
      <c r="I15" s="6">
        <f t="shared" si="99"/>
        <v>45893.916666899997</v>
      </c>
      <c r="J15" s="6">
        <f t="shared" si="99"/>
        <v>45924.3333336</v>
      </c>
      <c r="K15" s="6">
        <f t="shared" si="99"/>
        <v>45954.750000300002</v>
      </c>
      <c r="L15" s="6">
        <f t="shared" si="99"/>
        <v>45985.166666999998</v>
      </c>
      <c r="M15" s="6">
        <f t="shared" si="99"/>
        <v>46015.5833337</v>
      </c>
      <c r="N15" s="6">
        <f t="shared" si="99"/>
        <v>46046.000000400003</v>
      </c>
      <c r="O15" s="6">
        <f t="shared" si="99"/>
        <v>46076.416667099998</v>
      </c>
      <c r="P15" s="6">
        <f t="shared" si="99"/>
        <v>46106.833333800001</v>
      </c>
      <c r="Q15" s="6">
        <f t="shared" si="99"/>
        <v>46137.250000499997</v>
      </c>
      <c r="R15" s="6">
        <f t="shared" si="99"/>
        <v>46167.666667199999</v>
      </c>
      <c r="S15" s="6">
        <f t="shared" si="103"/>
        <v>46198.083333900002</v>
      </c>
      <c r="T15" s="6">
        <f t="shared" si="103"/>
        <v>46228.500000599997</v>
      </c>
      <c r="U15" s="6">
        <f t="shared" si="103"/>
        <v>46258.9166673</v>
      </c>
      <c r="V15" s="6">
        <f t="shared" si="103"/>
        <v>46289.333334000003</v>
      </c>
      <c r="W15" s="6">
        <f t="shared" si="103"/>
        <v>46319.750000699998</v>
      </c>
      <c r="X15" s="6">
        <f t="shared" si="103"/>
        <v>46350.166667400001</v>
      </c>
      <c r="Y15" s="6">
        <f t="shared" si="103"/>
        <v>46380.583334099996</v>
      </c>
      <c r="Z15" s="6">
        <f t="shared" si="103"/>
        <v>46411.000000799999</v>
      </c>
      <c r="AA15" s="6">
        <f t="shared" si="103"/>
        <v>46441.416667500001</v>
      </c>
      <c r="AB15" s="6">
        <f t="shared" si="103"/>
        <v>46471.833334199997</v>
      </c>
      <c r="AC15" s="6">
        <f t="shared" si="103"/>
        <v>46502.2500009</v>
      </c>
      <c r="AD15" s="6">
        <f t="shared" si="103"/>
        <v>46532.666667600002</v>
      </c>
      <c r="AE15" s="6">
        <f t="shared" si="103"/>
        <v>46563.083334299998</v>
      </c>
      <c r="AF15" s="6">
        <f t="shared" si="103"/>
        <v>46593.500001</v>
      </c>
      <c r="AG15" s="6">
        <f t="shared" si="103"/>
        <v>46623.916667700003</v>
      </c>
      <c r="AH15" s="6">
        <f t="shared" si="103"/>
        <v>46654.333334399998</v>
      </c>
      <c r="AI15" s="6">
        <f t="shared" si="104"/>
        <v>46684.750001100001</v>
      </c>
      <c r="AJ15" s="6">
        <f t="shared" si="104"/>
        <v>46715.166667799997</v>
      </c>
      <c r="AK15" s="6">
        <f t="shared" si="104"/>
        <v>46745.583334499999</v>
      </c>
      <c r="AL15" s="6">
        <f t="shared" si="104"/>
        <v>46776.000001200002</v>
      </c>
      <c r="AM15" s="6">
        <f t="shared" si="104"/>
        <v>46806.416667899997</v>
      </c>
      <c r="AN15" s="6">
        <f t="shared" si="104"/>
        <v>46836.8333346</v>
      </c>
      <c r="AO15" s="6">
        <f t="shared" si="104"/>
        <v>46867.250001299995</v>
      </c>
      <c r="AP15" s="6">
        <f t="shared" si="104"/>
        <v>46897.666667999998</v>
      </c>
      <c r="AQ15" s="6">
        <f t="shared" si="104"/>
        <v>46928.083334700001</v>
      </c>
      <c r="AR15" s="6">
        <f t="shared" si="104"/>
        <v>46958.500001399996</v>
      </c>
      <c r="AS15" s="6">
        <f t="shared" si="104"/>
        <v>46988.916668099999</v>
      </c>
      <c r="AT15" s="6">
        <f t="shared" si="104"/>
        <v>47019.333334800001</v>
      </c>
      <c r="AU15" s="6">
        <f t="shared" si="104"/>
        <v>47049.750001499997</v>
      </c>
      <c r="AV15" s="6">
        <f t="shared" si="104"/>
        <v>47080.1666682</v>
      </c>
      <c r="AW15" s="6">
        <f t="shared" si="104"/>
        <v>47110.583334900002</v>
      </c>
      <c r="AX15" s="6">
        <f t="shared" si="104"/>
        <v>47141.000001599998</v>
      </c>
      <c r="BA15" s="6">
        <f>BA20-7</f>
        <v>45769</v>
      </c>
      <c r="BB15" s="6">
        <f t="shared" si="100"/>
        <v>45769</v>
      </c>
      <c r="BC15" s="6">
        <f t="shared" si="101"/>
        <v>45799.416666700003</v>
      </c>
      <c r="BD15" s="6">
        <f t="shared" si="105"/>
        <v>45829.833333399998</v>
      </c>
      <c r="BE15" s="6">
        <f t="shared" si="105"/>
        <v>45860.250000100001</v>
      </c>
      <c r="BF15" s="6">
        <f t="shared" si="105"/>
        <v>45890.666666800003</v>
      </c>
      <c r="BG15" s="6">
        <f t="shared" si="105"/>
        <v>45921.083333499999</v>
      </c>
      <c r="BH15" s="6">
        <f t="shared" si="105"/>
        <v>45951.500000200002</v>
      </c>
      <c r="BI15" s="6">
        <f t="shared" si="105"/>
        <v>45981.916666899997</v>
      </c>
      <c r="BJ15" s="6">
        <f t="shared" si="105"/>
        <v>46012.3333336</v>
      </c>
      <c r="BK15" s="6">
        <f t="shared" si="105"/>
        <v>46042.750000300002</v>
      </c>
      <c r="BL15" s="6">
        <f t="shared" si="105"/>
        <v>46073.166666999998</v>
      </c>
      <c r="BM15" s="6">
        <f t="shared" si="105"/>
        <v>46103.5833337</v>
      </c>
      <c r="BN15" s="6">
        <f t="shared" si="105"/>
        <v>46134.000000400003</v>
      </c>
      <c r="BO15" s="6">
        <f t="shared" si="105"/>
        <v>46164.416667099998</v>
      </c>
      <c r="BP15" s="6">
        <f t="shared" si="105"/>
        <v>46194.833333800001</v>
      </c>
      <c r="BQ15" s="6">
        <f t="shared" si="105"/>
        <v>46225.250000499997</v>
      </c>
      <c r="BR15" s="6">
        <f t="shared" si="105"/>
        <v>46255.666667199999</v>
      </c>
      <c r="BS15" s="6">
        <f t="shared" si="105"/>
        <v>46286.083333900002</v>
      </c>
      <c r="BT15" s="6">
        <f t="shared" si="105"/>
        <v>46316.500000599997</v>
      </c>
      <c r="BU15" s="6">
        <f t="shared" si="105"/>
        <v>46346.9166673</v>
      </c>
      <c r="BV15" s="6">
        <f t="shared" si="105"/>
        <v>46377.333334000003</v>
      </c>
      <c r="BW15" s="6">
        <f t="shared" si="105"/>
        <v>46407.750000699998</v>
      </c>
      <c r="BX15" s="6">
        <f t="shared" si="105"/>
        <v>46438.166667400001</v>
      </c>
      <c r="BY15" s="6">
        <f t="shared" si="105"/>
        <v>46468.583334099996</v>
      </c>
      <c r="BZ15" s="6">
        <f t="shared" si="105"/>
        <v>46499.000000799999</v>
      </c>
      <c r="CA15" s="6">
        <f t="shared" si="105"/>
        <v>46529.416667500001</v>
      </c>
      <c r="CB15" s="6">
        <f t="shared" si="105"/>
        <v>46559.833334199997</v>
      </c>
      <c r="CC15" s="6">
        <f t="shared" si="105"/>
        <v>46590.2500009</v>
      </c>
      <c r="CD15" s="6">
        <f t="shared" si="105"/>
        <v>46620.666667600002</v>
      </c>
      <c r="CE15" s="6">
        <f t="shared" si="105"/>
        <v>46651.083334299998</v>
      </c>
      <c r="CF15" s="6">
        <f t="shared" si="105"/>
        <v>46681.500001</v>
      </c>
      <c r="CG15" s="6">
        <f t="shared" si="105"/>
        <v>46711.916667700003</v>
      </c>
      <c r="CH15" s="6">
        <f t="shared" ref="BD15:CX20" si="106">$BA15+CH$4</f>
        <v>46742.333334399998</v>
      </c>
      <c r="CI15" s="6">
        <f t="shared" si="106"/>
        <v>46772.750001100001</v>
      </c>
      <c r="CJ15" s="6">
        <f t="shared" si="106"/>
        <v>46803.166667799997</v>
      </c>
      <c r="CK15" s="6">
        <f t="shared" si="106"/>
        <v>46833.583334499999</v>
      </c>
      <c r="CL15" s="6">
        <f t="shared" si="106"/>
        <v>46864.000001200002</v>
      </c>
      <c r="CM15" s="6">
        <f t="shared" si="106"/>
        <v>46894.416667899997</v>
      </c>
      <c r="CN15" s="6">
        <f t="shared" si="106"/>
        <v>46924.8333346</v>
      </c>
      <c r="CO15" s="6">
        <f t="shared" si="106"/>
        <v>46955.250001299995</v>
      </c>
      <c r="CP15" s="6">
        <f t="shared" si="106"/>
        <v>46985.666667999998</v>
      </c>
      <c r="CQ15" s="6">
        <f t="shared" si="106"/>
        <v>47016.083334700001</v>
      </c>
      <c r="CR15" s="6">
        <f t="shared" si="106"/>
        <v>47046.500001399996</v>
      </c>
      <c r="CS15" s="6">
        <f t="shared" si="106"/>
        <v>47076.916668099999</v>
      </c>
      <c r="CT15" s="6">
        <f t="shared" si="106"/>
        <v>47107.333334800001</v>
      </c>
      <c r="CU15" s="6">
        <f t="shared" si="106"/>
        <v>47137.750001499997</v>
      </c>
      <c r="CV15" s="6">
        <f t="shared" si="106"/>
        <v>47168.1666682</v>
      </c>
      <c r="CW15" s="6">
        <f t="shared" si="106"/>
        <v>47198.583334900002</v>
      </c>
      <c r="CX15" s="6">
        <f t="shared" si="106"/>
        <v>47229.000001599998</v>
      </c>
      <c r="CY15" s="6"/>
      <c r="CZ15" s="6"/>
      <c r="DA15" s="6"/>
      <c r="DB15" s="6"/>
      <c r="DC15" s="6"/>
      <c r="DD15" s="6"/>
      <c r="DE15" s="6"/>
      <c r="DF15" s="6"/>
      <c r="DG15" s="6"/>
      <c r="DH15" s="6"/>
      <c r="DI15" s="6"/>
    </row>
    <row r="16" spans="1:113" x14ac:dyDescent="0.35">
      <c r="A16" s="12">
        <f>'Market pricing dates'!B5</f>
        <v>45684</v>
      </c>
      <c r="B16" s="6">
        <f t="shared" si="98"/>
        <v>45684</v>
      </c>
      <c r="C16" s="6">
        <f t="shared" si="99"/>
        <v>45714.416666700003</v>
      </c>
      <c r="D16" s="6">
        <f t="shared" si="99"/>
        <v>45744.833333399998</v>
      </c>
      <c r="E16" s="6">
        <f t="shared" si="99"/>
        <v>45775.250000100001</v>
      </c>
      <c r="F16" s="6">
        <f t="shared" si="99"/>
        <v>45805.666666800003</v>
      </c>
      <c r="G16" s="6">
        <f t="shared" si="99"/>
        <v>45836.083333499999</v>
      </c>
      <c r="H16" s="6">
        <f t="shared" si="99"/>
        <v>45866.500000200002</v>
      </c>
      <c r="I16" s="6">
        <f t="shared" si="99"/>
        <v>45896.916666899997</v>
      </c>
      <c r="J16" s="6">
        <f t="shared" si="99"/>
        <v>45927.3333336</v>
      </c>
      <c r="K16" s="6">
        <f t="shared" si="99"/>
        <v>45957.750000300002</v>
      </c>
      <c r="L16" s="6">
        <f t="shared" si="99"/>
        <v>45988.166666999998</v>
      </c>
      <c r="M16" s="6">
        <f t="shared" si="99"/>
        <v>46018.5833337</v>
      </c>
      <c r="N16" s="6">
        <f t="shared" si="99"/>
        <v>46049.000000400003</v>
      </c>
      <c r="O16" s="6">
        <f t="shared" si="99"/>
        <v>46079.416667099998</v>
      </c>
      <c r="P16" s="6">
        <f t="shared" si="99"/>
        <v>46109.833333800001</v>
      </c>
      <c r="Q16" s="6">
        <f t="shared" si="99"/>
        <v>46140.250000499997</v>
      </c>
      <c r="R16" s="6">
        <f t="shared" si="99"/>
        <v>46170.666667199999</v>
      </c>
      <c r="S16" s="6">
        <f t="shared" si="103"/>
        <v>46201.083333900002</v>
      </c>
      <c r="T16" s="6">
        <f t="shared" si="103"/>
        <v>46231.500000599997</v>
      </c>
      <c r="U16" s="6">
        <f t="shared" si="103"/>
        <v>46261.9166673</v>
      </c>
      <c r="V16" s="6">
        <f t="shared" si="103"/>
        <v>46292.333334000003</v>
      </c>
      <c r="W16" s="6">
        <f t="shared" si="103"/>
        <v>46322.750000699998</v>
      </c>
      <c r="X16" s="6">
        <f t="shared" si="103"/>
        <v>46353.166667400001</v>
      </c>
      <c r="Y16" s="6">
        <f t="shared" si="103"/>
        <v>46383.583334099996</v>
      </c>
      <c r="Z16" s="6">
        <f t="shared" si="103"/>
        <v>46414.000000799999</v>
      </c>
      <c r="AA16" s="6">
        <f t="shared" si="103"/>
        <v>46444.416667500001</v>
      </c>
      <c r="AB16" s="6">
        <f t="shared" si="103"/>
        <v>46474.833334199997</v>
      </c>
      <c r="AC16" s="6">
        <f t="shared" si="103"/>
        <v>46505.2500009</v>
      </c>
      <c r="AD16" s="6">
        <f t="shared" si="103"/>
        <v>46535.666667600002</v>
      </c>
      <c r="AE16" s="6">
        <f t="shared" si="103"/>
        <v>46566.083334299998</v>
      </c>
      <c r="AF16" s="6">
        <f t="shared" si="103"/>
        <v>46596.500001</v>
      </c>
      <c r="AG16" s="6">
        <f t="shared" si="103"/>
        <v>46626.916667700003</v>
      </c>
      <c r="AH16" s="6">
        <f t="shared" si="103"/>
        <v>46657.333334399998</v>
      </c>
      <c r="AI16" s="6">
        <f t="shared" si="104"/>
        <v>46687.750001100001</v>
      </c>
      <c r="AJ16" s="6">
        <f t="shared" si="104"/>
        <v>46718.166667799997</v>
      </c>
      <c r="AK16" s="6">
        <f t="shared" si="104"/>
        <v>46748.583334499999</v>
      </c>
      <c r="AL16" s="6">
        <f t="shared" si="104"/>
        <v>46779.000001200002</v>
      </c>
      <c r="AM16" s="6">
        <f t="shared" si="104"/>
        <v>46809.416667899997</v>
      </c>
      <c r="AN16" s="6">
        <f t="shared" si="104"/>
        <v>46839.8333346</v>
      </c>
      <c r="AO16" s="6">
        <f t="shared" si="104"/>
        <v>46870.250001299995</v>
      </c>
      <c r="AP16" s="6">
        <f t="shared" si="104"/>
        <v>46900.666667999998</v>
      </c>
      <c r="AQ16" s="6">
        <f t="shared" si="104"/>
        <v>46931.083334700001</v>
      </c>
      <c r="AR16" s="6">
        <f t="shared" si="104"/>
        <v>46961.500001399996</v>
      </c>
      <c r="AS16" s="6">
        <f t="shared" si="104"/>
        <v>46991.916668099999</v>
      </c>
      <c r="AT16" s="6">
        <f t="shared" si="104"/>
        <v>47022.333334800001</v>
      </c>
      <c r="AU16" s="6">
        <f t="shared" si="104"/>
        <v>47052.750001499997</v>
      </c>
      <c r="AV16" s="6">
        <f t="shared" si="104"/>
        <v>47083.1666682</v>
      </c>
      <c r="AW16" s="6">
        <f t="shared" si="104"/>
        <v>47113.583334900002</v>
      </c>
      <c r="AX16" s="6">
        <f t="shared" si="104"/>
        <v>47144.000001599998</v>
      </c>
      <c r="BA16" s="12">
        <f>'Market pricing dates'!E5</f>
        <v>45770</v>
      </c>
      <c r="BB16" s="6">
        <f t="shared" si="100"/>
        <v>45770</v>
      </c>
      <c r="BC16" s="6">
        <f t="shared" si="101"/>
        <v>45800.416666700003</v>
      </c>
      <c r="BD16" s="6">
        <f t="shared" si="106"/>
        <v>45830.833333399998</v>
      </c>
      <c r="BE16" s="6">
        <f t="shared" si="106"/>
        <v>45861.250000100001</v>
      </c>
      <c r="BF16" s="6">
        <f t="shared" si="106"/>
        <v>45891.666666800003</v>
      </c>
      <c r="BG16" s="6">
        <f t="shared" si="106"/>
        <v>45922.083333499999</v>
      </c>
      <c r="BH16" s="6">
        <f t="shared" si="106"/>
        <v>45952.500000200002</v>
      </c>
      <c r="BI16" s="6">
        <f t="shared" si="106"/>
        <v>45982.916666899997</v>
      </c>
      <c r="BJ16" s="6">
        <f t="shared" si="106"/>
        <v>46013.3333336</v>
      </c>
      <c r="BK16" s="6">
        <f t="shared" si="106"/>
        <v>46043.750000300002</v>
      </c>
      <c r="BL16" s="6">
        <f t="shared" si="106"/>
        <v>46074.166666999998</v>
      </c>
      <c r="BM16" s="6">
        <f t="shared" si="106"/>
        <v>46104.5833337</v>
      </c>
      <c r="BN16" s="6">
        <f t="shared" si="106"/>
        <v>46135.000000400003</v>
      </c>
      <c r="BO16" s="6">
        <f t="shared" si="106"/>
        <v>46165.416667099998</v>
      </c>
      <c r="BP16" s="6">
        <f t="shared" si="106"/>
        <v>46195.833333800001</v>
      </c>
      <c r="BQ16" s="6">
        <f t="shared" si="106"/>
        <v>46226.250000499997</v>
      </c>
      <c r="BR16" s="6">
        <f t="shared" si="106"/>
        <v>46256.666667199999</v>
      </c>
      <c r="BS16" s="6">
        <f t="shared" si="106"/>
        <v>46287.083333900002</v>
      </c>
      <c r="BT16" s="6">
        <f t="shared" si="106"/>
        <v>46317.500000599997</v>
      </c>
      <c r="BU16" s="6">
        <f t="shared" si="106"/>
        <v>46347.9166673</v>
      </c>
      <c r="BV16" s="6">
        <f t="shared" si="106"/>
        <v>46378.333334000003</v>
      </c>
      <c r="BW16" s="6">
        <f t="shared" si="106"/>
        <v>46408.750000699998</v>
      </c>
      <c r="BX16" s="6">
        <f t="shared" si="106"/>
        <v>46439.166667400001</v>
      </c>
      <c r="BY16" s="6">
        <f t="shared" si="106"/>
        <v>46469.583334099996</v>
      </c>
      <c r="BZ16" s="6">
        <f t="shared" si="106"/>
        <v>46500.000000799999</v>
      </c>
      <c r="CA16" s="6">
        <f t="shared" si="106"/>
        <v>46530.416667500001</v>
      </c>
      <c r="CB16" s="6">
        <f t="shared" si="106"/>
        <v>46560.833334199997</v>
      </c>
      <c r="CC16" s="6">
        <f t="shared" si="106"/>
        <v>46591.2500009</v>
      </c>
      <c r="CD16" s="6">
        <f t="shared" si="106"/>
        <v>46621.666667600002</v>
      </c>
      <c r="CE16" s="6">
        <f t="shared" si="106"/>
        <v>46652.083334299998</v>
      </c>
      <c r="CF16" s="6">
        <f t="shared" si="106"/>
        <v>46682.500001</v>
      </c>
      <c r="CG16" s="6">
        <f t="shared" si="106"/>
        <v>46712.916667700003</v>
      </c>
      <c r="CH16" s="6">
        <f t="shared" si="106"/>
        <v>46743.333334399998</v>
      </c>
      <c r="CI16" s="6">
        <f t="shared" si="106"/>
        <v>46773.750001100001</v>
      </c>
      <c r="CJ16" s="6">
        <f t="shared" si="106"/>
        <v>46804.166667799997</v>
      </c>
      <c r="CK16" s="6">
        <f t="shared" si="106"/>
        <v>46834.583334499999</v>
      </c>
      <c r="CL16" s="6">
        <f t="shared" si="106"/>
        <v>46865.000001200002</v>
      </c>
      <c r="CM16" s="6">
        <f t="shared" si="106"/>
        <v>46895.416667899997</v>
      </c>
      <c r="CN16" s="6">
        <f t="shared" si="106"/>
        <v>46925.8333346</v>
      </c>
      <c r="CO16" s="6">
        <f t="shared" si="106"/>
        <v>46956.250001299995</v>
      </c>
      <c r="CP16" s="6">
        <f t="shared" si="106"/>
        <v>46986.666667999998</v>
      </c>
      <c r="CQ16" s="6">
        <f t="shared" si="106"/>
        <v>47017.083334700001</v>
      </c>
      <c r="CR16" s="6">
        <f t="shared" si="106"/>
        <v>47047.500001399996</v>
      </c>
      <c r="CS16" s="6">
        <f t="shared" si="106"/>
        <v>47077.916668099999</v>
      </c>
      <c r="CT16" s="6">
        <f t="shared" si="106"/>
        <v>47108.333334800001</v>
      </c>
      <c r="CU16" s="6">
        <f t="shared" si="106"/>
        <v>47138.750001499997</v>
      </c>
      <c r="CV16" s="6">
        <f t="shared" si="106"/>
        <v>47169.1666682</v>
      </c>
      <c r="CW16" s="6">
        <f t="shared" si="106"/>
        <v>47199.583334900002</v>
      </c>
      <c r="CX16" s="6">
        <f t="shared" si="106"/>
        <v>47230.000001599998</v>
      </c>
      <c r="CY16" s="6"/>
      <c r="CZ16" s="6"/>
      <c r="DA16" s="6"/>
      <c r="DB16" s="6"/>
      <c r="DC16" s="6"/>
      <c r="DD16" s="6"/>
      <c r="DE16" s="6"/>
      <c r="DF16" s="6"/>
      <c r="DG16" s="6"/>
      <c r="DH16" s="6"/>
      <c r="DI16" s="6"/>
    </row>
    <row r="17" spans="1:113" x14ac:dyDescent="0.35">
      <c r="A17" s="12">
        <f>'Market pricing dates'!B6</f>
        <v>45685</v>
      </c>
      <c r="B17" s="6">
        <f t="shared" si="98"/>
        <v>45685</v>
      </c>
      <c r="C17" s="6">
        <f t="shared" si="99"/>
        <v>45715.416666700003</v>
      </c>
      <c r="D17" s="6">
        <f t="shared" si="99"/>
        <v>45745.833333399998</v>
      </c>
      <c r="E17" s="6">
        <f t="shared" si="99"/>
        <v>45776.250000100001</v>
      </c>
      <c r="F17" s="6">
        <f t="shared" si="99"/>
        <v>45806.666666800003</v>
      </c>
      <c r="G17" s="6">
        <f t="shared" si="99"/>
        <v>45837.083333499999</v>
      </c>
      <c r="H17" s="6">
        <f t="shared" si="99"/>
        <v>45867.500000200002</v>
      </c>
      <c r="I17" s="6">
        <f t="shared" si="99"/>
        <v>45897.916666899997</v>
      </c>
      <c r="J17" s="6">
        <f t="shared" si="99"/>
        <v>45928.3333336</v>
      </c>
      <c r="K17" s="6">
        <f t="shared" si="99"/>
        <v>45958.750000300002</v>
      </c>
      <c r="L17" s="6">
        <f t="shared" si="99"/>
        <v>45989.166666999998</v>
      </c>
      <c r="M17" s="6">
        <f t="shared" si="99"/>
        <v>46019.5833337</v>
      </c>
      <c r="N17" s="6">
        <f t="shared" si="99"/>
        <v>46050.000000400003</v>
      </c>
      <c r="O17" s="6">
        <f t="shared" si="99"/>
        <v>46080.416667099998</v>
      </c>
      <c r="P17" s="6">
        <f t="shared" si="99"/>
        <v>46110.833333800001</v>
      </c>
      <c r="Q17" s="6">
        <f t="shared" si="99"/>
        <v>46141.250000499997</v>
      </c>
      <c r="R17" s="6">
        <f t="shared" si="99"/>
        <v>46171.666667199999</v>
      </c>
      <c r="S17" s="6">
        <f t="shared" si="103"/>
        <v>46202.083333900002</v>
      </c>
      <c r="T17" s="6">
        <f t="shared" si="103"/>
        <v>46232.500000599997</v>
      </c>
      <c r="U17" s="6">
        <f t="shared" si="103"/>
        <v>46262.9166673</v>
      </c>
      <c r="V17" s="6">
        <f t="shared" si="103"/>
        <v>46293.333334000003</v>
      </c>
      <c r="W17" s="6">
        <f t="shared" si="103"/>
        <v>46323.750000699998</v>
      </c>
      <c r="X17" s="6">
        <f t="shared" si="103"/>
        <v>46354.166667400001</v>
      </c>
      <c r="Y17" s="6">
        <f t="shared" si="103"/>
        <v>46384.583334099996</v>
      </c>
      <c r="Z17" s="6">
        <f t="shared" si="103"/>
        <v>46415.000000799999</v>
      </c>
      <c r="AA17" s="6">
        <f t="shared" si="103"/>
        <v>46445.416667500001</v>
      </c>
      <c r="AB17" s="6">
        <f t="shared" si="103"/>
        <v>46475.833334199997</v>
      </c>
      <c r="AC17" s="6">
        <f t="shared" si="103"/>
        <v>46506.2500009</v>
      </c>
      <c r="AD17" s="6">
        <f t="shared" si="103"/>
        <v>46536.666667600002</v>
      </c>
      <c r="AE17" s="6">
        <f t="shared" si="103"/>
        <v>46567.083334299998</v>
      </c>
      <c r="AF17" s="6">
        <f t="shared" si="103"/>
        <v>46597.500001</v>
      </c>
      <c r="AG17" s="6">
        <f t="shared" si="103"/>
        <v>46627.916667700003</v>
      </c>
      <c r="AH17" s="6">
        <f t="shared" si="103"/>
        <v>46658.333334399998</v>
      </c>
      <c r="AI17" s="6">
        <f t="shared" si="104"/>
        <v>46688.750001100001</v>
      </c>
      <c r="AJ17" s="6">
        <f t="shared" si="104"/>
        <v>46719.166667799997</v>
      </c>
      <c r="AK17" s="6">
        <f t="shared" si="104"/>
        <v>46749.583334499999</v>
      </c>
      <c r="AL17" s="6">
        <f t="shared" si="104"/>
        <v>46780.000001200002</v>
      </c>
      <c r="AM17" s="6">
        <f t="shared" si="104"/>
        <v>46810.416667899997</v>
      </c>
      <c r="AN17" s="6">
        <f t="shared" si="104"/>
        <v>46840.8333346</v>
      </c>
      <c r="AO17" s="6">
        <f t="shared" si="104"/>
        <v>46871.250001299995</v>
      </c>
      <c r="AP17" s="6">
        <f t="shared" si="104"/>
        <v>46901.666667999998</v>
      </c>
      <c r="AQ17" s="6">
        <f t="shared" si="104"/>
        <v>46932.083334700001</v>
      </c>
      <c r="AR17" s="6">
        <f t="shared" si="104"/>
        <v>46962.500001399996</v>
      </c>
      <c r="AS17" s="6">
        <f t="shared" si="104"/>
        <v>46992.916668099999</v>
      </c>
      <c r="AT17" s="6">
        <f t="shared" si="104"/>
        <v>47023.333334800001</v>
      </c>
      <c r="AU17" s="6">
        <f t="shared" si="104"/>
        <v>47053.750001499997</v>
      </c>
      <c r="AV17" s="6">
        <f t="shared" si="104"/>
        <v>47084.1666682</v>
      </c>
      <c r="AW17" s="6">
        <f t="shared" si="104"/>
        <v>47114.583334900002</v>
      </c>
      <c r="AX17" s="6">
        <f t="shared" si="104"/>
        <v>47145.000001599998</v>
      </c>
      <c r="BA17" s="12">
        <f>'Market pricing dates'!E6</f>
        <v>45771</v>
      </c>
      <c r="BB17" s="6">
        <f t="shared" si="100"/>
        <v>45771</v>
      </c>
      <c r="BC17" s="6">
        <f t="shared" si="101"/>
        <v>45801.416666700003</v>
      </c>
      <c r="BD17" s="6">
        <f t="shared" si="106"/>
        <v>45831.833333399998</v>
      </c>
      <c r="BE17" s="6">
        <f t="shared" si="106"/>
        <v>45862.250000100001</v>
      </c>
      <c r="BF17" s="6">
        <f t="shared" si="106"/>
        <v>45892.666666800003</v>
      </c>
      <c r="BG17" s="6">
        <f t="shared" si="106"/>
        <v>45923.083333499999</v>
      </c>
      <c r="BH17" s="6">
        <f t="shared" si="106"/>
        <v>45953.500000200002</v>
      </c>
      <c r="BI17" s="6">
        <f t="shared" si="106"/>
        <v>45983.916666899997</v>
      </c>
      <c r="BJ17" s="6">
        <f t="shared" si="106"/>
        <v>46014.3333336</v>
      </c>
      <c r="BK17" s="6">
        <f t="shared" si="106"/>
        <v>46044.750000300002</v>
      </c>
      <c r="BL17" s="6">
        <f t="shared" si="106"/>
        <v>46075.166666999998</v>
      </c>
      <c r="BM17" s="6">
        <f t="shared" si="106"/>
        <v>46105.5833337</v>
      </c>
      <c r="BN17" s="6">
        <f t="shared" si="106"/>
        <v>46136.000000400003</v>
      </c>
      <c r="BO17" s="6">
        <f t="shared" si="106"/>
        <v>46166.416667099998</v>
      </c>
      <c r="BP17" s="6">
        <f t="shared" si="106"/>
        <v>46196.833333800001</v>
      </c>
      <c r="BQ17" s="6">
        <f t="shared" si="106"/>
        <v>46227.250000499997</v>
      </c>
      <c r="BR17" s="6">
        <f t="shared" si="106"/>
        <v>46257.666667199999</v>
      </c>
      <c r="BS17" s="6">
        <f t="shared" si="106"/>
        <v>46288.083333900002</v>
      </c>
      <c r="BT17" s="6">
        <f t="shared" si="106"/>
        <v>46318.500000599997</v>
      </c>
      <c r="BU17" s="6">
        <f t="shared" si="106"/>
        <v>46348.9166673</v>
      </c>
      <c r="BV17" s="6">
        <f t="shared" si="106"/>
        <v>46379.333334000003</v>
      </c>
      <c r="BW17" s="6">
        <f t="shared" si="106"/>
        <v>46409.750000699998</v>
      </c>
      <c r="BX17" s="6">
        <f t="shared" si="106"/>
        <v>46440.166667400001</v>
      </c>
      <c r="BY17" s="6">
        <f t="shared" si="106"/>
        <v>46470.583334099996</v>
      </c>
      <c r="BZ17" s="6">
        <f t="shared" si="106"/>
        <v>46501.000000799999</v>
      </c>
      <c r="CA17" s="6">
        <f t="shared" si="106"/>
        <v>46531.416667500001</v>
      </c>
      <c r="CB17" s="6">
        <f t="shared" si="106"/>
        <v>46561.833334199997</v>
      </c>
      <c r="CC17" s="6">
        <f t="shared" si="106"/>
        <v>46592.2500009</v>
      </c>
      <c r="CD17" s="6">
        <f t="shared" si="106"/>
        <v>46622.666667600002</v>
      </c>
      <c r="CE17" s="6">
        <f t="shared" si="106"/>
        <v>46653.083334299998</v>
      </c>
      <c r="CF17" s="6">
        <f t="shared" si="106"/>
        <v>46683.500001</v>
      </c>
      <c r="CG17" s="6">
        <f t="shared" si="106"/>
        <v>46713.916667700003</v>
      </c>
      <c r="CH17" s="6">
        <f t="shared" si="106"/>
        <v>46744.333334399998</v>
      </c>
      <c r="CI17" s="6">
        <f t="shared" si="106"/>
        <v>46774.750001100001</v>
      </c>
      <c r="CJ17" s="6">
        <f t="shared" si="106"/>
        <v>46805.166667799997</v>
      </c>
      <c r="CK17" s="6">
        <f t="shared" si="106"/>
        <v>46835.583334499999</v>
      </c>
      <c r="CL17" s="6">
        <f t="shared" si="106"/>
        <v>46866.000001200002</v>
      </c>
      <c r="CM17" s="6">
        <f t="shared" si="106"/>
        <v>46896.416667899997</v>
      </c>
      <c r="CN17" s="6">
        <f t="shared" si="106"/>
        <v>46926.8333346</v>
      </c>
      <c r="CO17" s="6">
        <f t="shared" si="106"/>
        <v>46957.250001299995</v>
      </c>
      <c r="CP17" s="6">
        <f t="shared" si="106"/>
        <v>46987.666667999998</v>
      </c>
      <c r="CQ17" s="6">
        <f t="shared" si="106"/>
        <v>47018.083334700001</v>
      </c>
      <c r="CR17" s="6">
        <f t="shared" si="106"/>
        <v>47048.500001399996</v>
      </c>
      <c r="CS17" s="6">
        <f t="shared" si="106"/>
        <v>47078.916668099999</v>
      </c>
      <c r="CT17" s="6">
        <f t="shared" si="106"/>
        <v>47109.333334800001</v>
      </c>
      <c r="CU17" s="6">
        <f t="shared" si="106"/>
        <v>47139.750001499997</v>
      </c>
      <c r="CV17" s="6">
        <f t="shared" si="106"/>
        <v>47170.1666682</v>
      </c>
      <c r="CW17" s="6">
        <f t="shared" si="106"/>
        <v>47200.583334900002</v>
      </c>
      <c r="CX17" s="6">
        <f t="shared" si="106"/>
        <v>47231.000001599998</v>
      </c>
      <c r="CY17" s="6"/>
      <c r="CZ17" s="6"/>
      <c r="DA17" s="6"/>
      <c r="DB17" s="6"/>
      <c r="DC17" s="6"/>
      <c r="DD17" s="6"/>
      <c r="DE17" s="6"/>
      <c r="DF17" s="6"/>
      <c r="DG17" s="6"/>
      <c r="DH17" s="6"/>
      <c r="DI17" s="6"/>
    </row>
    <row r="18" spans="1:113" x14ac:dyDescent="0.35">
      <c r="A18" s="12">
        <f>'Market pricing dates'!B7</f>
        <v>45686</v>
      </c>
      <c r="B18" s="6">
        <f t="shared" si="98"/>
        <v>45686</v>
      </c>
      <c r="C18" s="6">
        <f t="shared" si="99"/>
        <v>45716.416666700003</v>
      </c>
      <c r="D18" s="6">
        <f t="shared" si="99"/>
        <v>45746.833333399998</v>
      </c>
      <c r="E18" s="6">
        <f t="shared" si="99"/>
        <v>45777.250000100001</v>
      </c>
      <c r="F18" s="6">
        <f t="shared" si="99"/>
        <v>45807.666666800003</v>
      </c>
      <c r="G18" s="6">
        <f t="shared" si="99"/>
        <v>45838.083333499999</v>
      </c>
      <c r="H18" s="6">
        <f t="shared" si="99"/>
        <v>45868.500000200002</v>
      </c>
      <c r="I18" s="6">
        <f t="shared" si="99"/>
        <v>45898.916666899997</v>
      </c>
      <c r="J18" s="6">
        <f t="shared" si="99"/>
        <v>45929.3333336</v>
      </c>
      <c r="K18" s="6">
        <f t="shared" si="99"/>
        <v>45959.750000300002</v>
      </c>
      <c r="L18" s="6">
        <f t="shared" si="99"/>
        <v>45990.166666999998</v>
      </c>
      <c r="M18" s="6">
        <f t="shared" si="99"/>
        <v>46020.5833337</v>
      </c>
      <c r="N18" s="6">
        <f t="shared" si="99"/>
        <v>46051.000000400003</v>
      </c>
      <c r="O18" s="6">
        <f t="shared" si="99"/>
        <v>46081.416667099998</v>
      </c>
      <c r="P18" s="6">
        <f t="shared" si="99"/>
        <v>46111.833333800001</v>
      </c>
      <c r="Q18" s="6">
        <f t="shared" si="99"/>
        <v>46142.250000499997</v>
      </c>
      <c r="R18" s="6">
        <f t="shared" si="99"/>
        <v>46172.666667199999</v>
      </c>
      <c r="S18" s="6">
        <f t="shared" si="103"/>
        <v>46203.083333900002</v>
      </c>
      <c r="T18" s="6">
        <f t="shared" si="103"/>
        <v>46233.500000599997</v>
      </c>
      <c r="U18" s="6">
        <f t="shared" si="103"/>
        <v>46263.9166673</v>
      </c>
      <c r="V18" s="6">
        <f t="shared" si="103"/>
        <v>46294.333334000003</v>
      </c>
      <c r="W18" s="6">
        <f t="shared" si="103"/>
        <v>46324.750000699998</v>
      </c>
      <c r="X18" s="6">
        <f t="shared" si="103"/>
        <v>46355.166667400001</v>
      </c>
      <c r="Y18" s="6">
        <f t="shared" si="103"/>
        <v>46385.583334099996</v>
      </c>
      <c r="Z18" s="6">
        <f t="shared" si="103"/>
        <v>46416.000000799999</v>
      </c>
      <c r="AA18" s="6">
        <f t="shared" si="103"/>
        <v>46446.416667500001</v>
      </c>
      <c r="AB18" s="6">
        <f t="shared" si="103"/>
        <v>46476.833334199997</v>
      </c>
      <c r="AC18" s="6">
        <f t="shared" si="103"/>
        <v>46507.2500009</v>
      </c>
      <c r="AD18" s="6">
        <f t="shared" si="103"/>
        <v>46537.666667600002</v>
      </c>
      <c r="AE18" s="6">
        <f t="shared" si="103"/>
        <v>46568.083334299998</v>
      </c>
      <c r="AF18" s="6">
        <f t="shared" si="103"/>
        <v>46598.500001</v>
      </c>
      <c r="AG18" s="6">
        <f t="shared" si="103"/>
        <v>46628.916667700003</v>
      </c>
      <c r="AH18" s="6">
        <f t="shared" si="103"/>
        <v>46659.333334399998</v>
      </c>
      <c r="AI18" s="6">
        <f t="shared" si="104"/>
        <v>46689.750001100001</v>
      </c>
      <c r="AJ18" s="6">
        <f t="shared" si="104"/>
        <v>46720.166667799997</v>
      </c>
      <c r="AK18" s="6">
        <f t="shared" si="104"/>
        <v>46750.583334499999</v>
      </c>
      <c r="AL18" s="6">
        <f t="shared" si="104"/>
        <v>46781.000001200002</v>
      </c>
      <c r="AM18" s="6">
        <f t="shared" si="104"/>
        <v>46811.416667899997</v>
      </c>
      <c r="AN18" s="6">
        <f t="shared" si="104"/>
        <v>46841.8333346</v>
      </c>
      <c r="AO18" s="6">
        <f t="shared" si="104"/>
        <v>46872.250001299995</v>
      </c>
      <c r="AP18" s="6">
        <f t="shared" si="104"/>
        <v>46902.666667999998</v>
      </c>
      <c r="AQ18" s="6">
        <f t="shared" si="104"/>
        <v>46933.083334700001</v>
      </c>
      <c r="AR18" s="6">
        <f t="shared" si="104"/>
        <v>46963.500001399996</v>
      </c>
      <c r="AS18" s="6">
        <f t="shared" si="104"/>
        <v>46993.916668099999</v>
      </c>
      <c r="AT18" s="6">
        <f t="shared" si="104"/>
        <v>47024.333334800001</v>
      </c>
      <c r="AU18" s="6">
        <f t="shared" si="104"/>
        <v>47054.750001499997</v>
      </c>
      <c r="AV18" s="6">
        <f t="shared" si="104"/>
        <v>47085.1666682</v>
      </c>
      <c r="AW18" s="6">
        <f t="shared" si="104"/>
        <v>47115.583334900002</v>
      </c>
      <c r="AX18" s="6">
        <f t="shared" si="104"/>
        <v>47146.000001599998</v>
      </c>
      <c r="BA18" s="12">
        <f>'Market pricing dates'!E7</f>
        <v>45772</v>
      </c>
      <c r="BB18" s="6">
        <f t="shared" si="100"/>
        <v>45772</v>
      </c>
      <c r="BC18" s="6">
        <f t="shared" si="101"/>
        <v>45802.416666700003</v>
      </c>
      <c r="BD18" s="6">
        <f t="shared" si="106"/>
        <v>45832.833333399998</v>
      </c>
      <c r="BE18" s="6">
        <f t="shared" si="106"/>
        <v>45863.250000100001</v>
      </c>
      <c r="BF18" s="6">
        <f t="shared" si="106"/>
        <v>45893.666666800003</v>
      </c>
      <c r="BG18" s="6">
        <f t="shared" si="106"/>
        <v>45924.083333499999</v>
      </c>
      <c r="BH18" s="6">
        <f t="shared" si="106"/>
        <v>45954.500000200002</v>
      </c>
      <c r="BI18" s="6">
        <f t="shared" si="106"/>
        <v>45984.916666899997</v>
      </c>
      <c r="BJ18" s="6">
        <f t="shared" si="106"/>
        <v>46015.3333336</v>
      </c>
      <c r="BK18" s="6">
        <f t="shared" si="106"/>
        <v>46045.750000300002</v>
      </c>
      <c r="BL18" s="6">
        <f t="shared" si="106"/>
        <v>46076.166666999998</v>
      </c>
      <c r="BM18" s="6">
        <f t="shared" si="106"/>
        <v>46106.5833337</v>
      </c>
      <c r="BN18" s="6">
        <f t="shared" si="106"/>
        <v>46137.000000400003</v>
      </c>
      <c r="BO18" s="6">
        <f t="shared" si="106"/>
        <v>46167.416667099998</v>
      </c>
      <c r="BP18" s="6">
        <f t="shared" si="106"/>
        <v>46197.833333800001</v>
      </c>
      <c r="BQ18" s="6">
        <f t="shared" si="106"/>
        <v>46228.250000499997</v>
      </c>
      <c r="BR18" s="6">
        <f t="shared" si="106"/>
        <v>46258.666667199999</v>
      </c>
      <c r="BS18" s="6">
        <f t="shared" si="106"/>
        <v>46289.083333900002</v>
      </c>
      <c r="BT18" s="6">
        <f t="shared" si="106"/>
        <v>46319.500000599997</v>
      </c>
      <c r="BU18" s="6">
        <f t="shared" si="106"/>
        <v>46349.9166673</v>
      </c>
      <c r="BV18" s="6">
        <f t="shared" si="106"/>
        <v>46380.333334000003</v>
      </c>
      <c r="BW18" s="6">
        <f t="shared" si="106"/>
        <v>46410.750000699998</v>
      </c>
      <c r="BX18" s="6">
        <f t="shared" si="106"/>
        <v>46441.166667400001</v>
      </c>
      <c r="BY18" s="6">
        <f t="shared" si="106"/>
        <v>46471.583334099996</v>
      </c>
      <c r="BZ18" s="6">
        <f t="shared" si="106"/>
        <v>46502.000000799999</v>
      </c>
      <c r="CA18" s="6">
        <f t="shared" si="106"/>
        <v>46532.416667500001</v>
      </c>
      <c r="CB18" s="6">
        <f t="shared" si="106"/>
        <v>46562.833334199997</v>
      </c>
      <c r="CC18" s="6">
        <f t="shared" si="106"/>
        <v>46593.2500009</v>
      </c>
      <c r="CD18" s="6">
        <f t="shared" si="106"/>
        <v>46623.666667600002</v>
      </c>
      <c r="CE18" s="6">
        <f t="shared" si="106"/>
        <v>46654.083334299998</v>
      </c>
      <c r="CF18" s="6">
        <f t="shared" si="106"/>
        <v>46684.500001</v>
      </c>
      <c r="CG18" s="6">
        <f t="shared" si="106"/>
        <v>46714.916667700003</v>
      </c>
      <c r="CH18" s="6">
        <f t="shared" si="106"/>
        <v>46745.333334399998</v>
      </c>
      <c r="CI18" s="6">
        <f t="shared" si="106"/>
        <v>46775.750001100001</v>
      </c>
      <c r="CJ18" s="6">
        <f t="shared" si="106"/>
        <v>46806.166667799997</v>
      </c>
      <c r="CK18" s="6">
        <f t="shared" si="106"/>
        <v>46836.583334499999</v>
      </c>
      <c r="CL18" s="6">
        <f t="shared" si="106"/>
        <v>46867.000001200002</v>
      </c>
      <c r="CM18" s="6">
        <f t="shared" si="106"/>
        <v>46897.416667899997</v>
      </c>
      <c r="CN18" s="6">
        <f t="shared" si="106"/>
        <v>46927.8333346</v>
      </c>
      <c r="CO18" s="6">
        <f t="shared" si="106"/>
        <v>46958.250001299995</v>
      </c>
      <c r="CP18" s="6">
        <f t="shared" si="106"/>
        <v>46988.666667999998</v>
      </c>
      <c r="CQ18" s="6">
        <f t="shared" si="106"/>
        <v>47019.083334700001</v>
      </c>
      <c r="CR18" s="6">
        <f t="shared" si="106"/>
        <v>47049.500001399996</v>
      </c>
      <c r="CS18" s="6">
        <f t="shared" si="106"/>
        <v>47079.916668099999</v>
      </c>
      <c r="CT18" s="6">
        <f t="shared" si="106"/>
        <v>47110.333334800001</v>
      </c>
      <c r="CU18" s="6">
        <f t="shared" si="106"/>
        <v>47140.750001499997</v>
      </c>
      <c r="CV18" s="6">
        <f t="shared" si="106"/>
        <v>47171.1666682</v>
      </c>
      <c r="CW18" s="6">
        <f t="shared" si="106"/>
        <v>47201.583334900002</v>
      </c>
      <c r="CX18" s="6">
        <f t="shared" si="106"/>
        <v>47232.000001599998</v>
      </c>
      <c r="CY18" s="6"/>
      <c r="CZ18" s="6"/>
      <c r="DA18" s="6"/>
      <c r="DB18" s="6"/>
      <c r="DC18" s="6"/>
      <c r="DD18" s="6"/>
      <c r="DE18" s="6"/>
      <c r="DF18" s="6"/>
      <c r="DG18" s="6"/>
      <c r="DH18" s="6"/>
      <c r="DI18" s="6"/>
    </row>
    <row r="19" spans="1:113" x14ac:dyDescent="0.35">
      <c r="A19" s="12">
        <f>'Market pricing dates'!B8</f>
        <v>45687</v>
      </c>
      <c r="B19" s="6">
        <f>A19</f>
        <v>45687</v>
      </c>
      <c r="C19" s="6">
        <f>$B19+C$4</f>
        <v>45717.416666700003</v>
      </c>
      <c r="D19" s="6">
        <f t="shared" si="99"/>
        <v>45747.833333399998</v>
      </c>
      <c r="E19" s="6">
        <f t="shared" si="99"/>
        <v>45778.250000100001</v>
      </c>
      <c r="F19" s="6">
        <f t="shared" si="99"/>
        <v>45808.666666800003</v>
      </c>
      <c r="G19" s="6">
        <f t="shared" si="99"/>
        <v>45839.083333499999</v>
      </c>
      <c r="H19" s="6">
        <f t="shared" si="99"/>
        <v>45869.500000200002</v>
      </c>
      <c r="I19" s="6">
        <f t="shared" si="99"/>
        <v>45899.916666899997</v>
      </c>
      <c r="J19" s="6">
        <f t="shared" si="99"/>
        <v>45930.3333336</v>
      </c>
      <c r="K19" s="6">
        <f t="shared" si="99"/>
        <v>45960.750000300002</v>
      </c>
      <c r="L19" s="6">
        <f t="shared" si="99"/>
        <v>45991.166666999998</v>
      </c>
      <c r="M19" s="6">
        <f t="shared" si="99"/>
        <v>46021.5833337</v>
      </c>
      <c r="N19" s="6">
        <f t="shared" si="99"/>
        <v>46052.000000400003</v>
      </c>
      <c r="O19" s="6">
        <f t="shared" si="99"/>
        <v>46082.416667099998</v>
      </c>
      <c r="P19" s="6">
        <f t="shared" si="99"/>
        <v>46112.833333800001</v>
      </c>
      <c r="Q19" s="6">
        <f t="shared" si="99"/>
        <v>46143.250000499997</v>
      </c>
      <c r="R19" s="6">
        <f t="shared" si="99"/>
        <v>46173.666667199999</v>
      </c>
      <c r="S19" s="6">
        <f t="shared" si="103"/>
        <v>46204.083333900002</v>
      </c>
      <c r="T19" s="6">
        <f t="shared" si="103"/>
        <v>46234.500000599997</v>
      </c>
      <c r="U19" s="6">
        <f t="shared" si="103"/>
        <v>46264.9166673</v>
      </c>
      <c r="V19" s="6">
        <f t="shared" si="103"/>
        <v>46295.333334000003</v>
      </c>
      <c r="W19" s="6">
        <f t="shared" si="103"/>
        <v>46325.750000699998</v>
      </c>
      <c r="X19" s="6">
        <f t="shared" si="103"/>
        <v>46356.166667400001</v>
      </c>
      <c r="Y19" s="6">
        <f t="shared" si="103"/>
        <v>46386.583334099996</v>
      </c>
      <c r="Z19" s="6">
        <f t="shared" si="103"/>
        <v>46417.000000799999</v>
      </c>
      <c r="AA19" s="6">
        <f t="shared" si="103"/>
        <v>46447.416667500001</v>
      </c>
      <c r="AB19" s="6">
        <f t="shared" si="103"/>
        <v>46477.833334199997</v>
      </c>
      <c r="AC19" s="6">
        <f t="shared" si="103"/>
        <v>46508.2500009</v>
      </c>
      <c r="AD19" s="6">
        <f t="shared" si="103"/>
        <v>46538.666667600002</v>
      </c>
      <c r="AE19" s="6">
        <f t="shared" si="103"/>
        <v>46569.083334299998</v>
      </c>
      <c r="AF19" s="6">
        <f t="shared" si="103"/>
        <v>46599.500001</v>
      </c>
      <c r="AG19" s="6">
        <f t="shared" si="103"/>
        <v>46629.916667700003</v>
      </c>
      <c r="AH19" s="6">
        <f t="shared" si="103"/>
        <v>46660.333334399998</v>
      </c>
      <c r="AI19" s="6">
        <f t="shared" si="104"/>
        <v>46690.750001100001</v>
      </c>
      <c r="AJ19" s="6">
        <f t="shared" si="104"/>
        <v>46721.166667799997</v>
      </c>
      <c r="AK19" s="6">
        <f t="shared" si="104"/>
        <v>46751.583334499999</v>
      </c>
      <c r="AL19" s="6">
        <f t="shared" si="104"/>
        <v>46782.000001200002</v>
      </c>
      <c r="AM19" s="6">
        <f t="shared" si="104"/>
        <v>46812.416667899997</v>
      </c>
      <c r="AN19" s="6">
        <f t="shared" si="104"/>
        <v>46842.8333346</v>
      </c>
      <c r="AO19" s="6">
        <f t="shared" si="104"/>
        <v>46873.250001299995</v>
      </c>
      <c r="AP19" s="6">
        <f t="shared" si="104"/>
        <v>46903.666667999998</v>
      </c>
      <c r="AQ19" s="6">
        <f t="shared" si="104"/>
        <v>46934.083334700001</v>
      </c>
      <c r="AR19" s="6">
        <f t="shared" si="104"/>
        <v>46964.500001399996</v>
      </c>
      <c r="AS19" s="6">
        <f t="shared" si="104"/>
        <v>46994.916668099999</v>
      </c>
      <c r="AT19" s="6">
        <f t="shared" si="104"/>
        <v>47025.333334800001</v>
      </c>
      <c r="AU19" s="6">
        <f t="shared" si="104"/>
        <v>47055.750001499997</v>
      </c>
      <c r="AV19" s="6">
        <f t="shared" si="104"/>
        <v>47086.1666682</v>
      </c>
      <c r="AW19" s="6">
        <f t="shared" si="104"/>
        <v>47116.583334900002</v>
      </c>
      <c r="AX19" s="6">
        <f t="shared" si="104"/>
        <v>47147.000001599998</v>
      </c>
      <c r="BA19" s="12">
        <f>'Market pricing dates'!E8</f>
        <v>45775</v>
      </c>
      <c r="BB19" s="6">
        <f>BA19</f>
        <v>45775</v>
      </c>
      <c r="BC19" s="6">
        <f t="shared" si="101"/>
        <v>45805.416666700003</v>
      </c>
      <c r="BD19" s="6">
        <f t="shared" si="106"/>
        <v>45835.833333399998</v>
      </c>
      <c r="BE19" s="6">
        <f t="shared" si="106"/>
        <v>45866.250000100001</v>
      </c>
      <c r="BF19" s="6">
        <f t="shared" si="106"/>
        <v>45896.666666800003</v>
      </c>
      <c r="BG19" s="6">
        <f t="shared" si="106"/>
        <v>45927.083333499999</v>
      </c>
      <c r="BH19" s="6">
        <f t="shared" si="106"/>
        <v>45957.500000200002</v>
      </c>
      <c r="BI19" s="6">
        <f t="shared" si="106"/>
        <v>45987.916666899997</v>
      </c>
      <c r="BJ19" s="6">
        <f t="shared" si="106"/>
        <v>46018.3333336</v>
      </c>
      <c r="BK19" s="6">
        <f t="shared" si="106"/>
        <v>46048.750000300002</v>
      </c>
      <c r="BL19" s="6">
        <f t="shared" si="106"/>
        <v>46079.166666999998</v>
      </c>
      <c r="BM19" s="6">
        <f t="shared" si="106"/>
        <v>46109.5833337</v>
      </c>
      <c r="BN19" s="6">
        <f t="shared" si="106"/>
        <v>46140.000000400003</v>
      </c>
      <c r="BO19" s="6">
        <f t="shared" si="106"/>
        <v>46170.416667099998</v>
      </c>
      <c r="BP19" s="6">
        <f t="shared" si="106"/>
        <v>46200.833333800001</v>
      </c>
      <c r="BQ19" s="6">
        <f t="shared" si="106"/>
        <v>46231.250000499997</v>
      </c>
      <c r="BR19" s="6">
        <f t="shared" si="106"/>
        <v>46261.666667199999</v>
      </c>
      <c r="BS19" s="6">
        <f t="shared" si="106"/>
        <v>46292.083333900002</v>
      </c>
      <c r="BT19" s="6">
        <f t="shared" si="106"/>
        <v>46322.500000599997</v>
      </c>
      <c r="BU19" s="6">
        <f t="shared" si="106"/>
        <v>46352.9166673</v>
      </c>
      <c r="BV19" s="6">
        <f t="shared" si="106"/>
        <v>46383.333334000003</v>
      </c>
      <c r="BW19" s="6">
        <f t="shared" si="106"/>
        <v>46413.750000699998</v>
      </c>
      <c r="BX19" s="6">
        <f t="shared" si="106"/>
        <v>46444.166667400001</v>
      </c>
      <c r="BY19" s="6">
        <f t="shared" si="106"/>
        <v>46474.583334099996</v>
      </c>
      <c r="BZ19" s="6">
        <f t="shared" si="106"/>
        <v>46505.000000799999</v>
      </c>
      <c r="CA19" s="6">
        <f t="shared" si="106"/>
        <v>46535.416667500001</v>
      </c>
      <c r="CB19" s="6">
        <f t="shared" si="106"/>
        <v>46565.833334199997</v>
      </c>
      <c r="CC19" s="6">
        <f t="shared" si="106"/>
        <v>46596.2500009</v>
      </c>
      <c r="CD19" s="6">
        <f t="shared" si="106"/>
        <v>46626.666667600002</v>
      </c>
      <c r="CE19" s="6">
        <f t="shared" si="106"/>
        <v>46657.083334299998</v>
      </c>
      <c r="CF19" s="6">
        <f t="shared" si="106"/>
        <v>46687.500001</v>
      </c>
      <c r="CG19" s="6">
        <f t="shared" si="106"/>
        <v>46717.916667700003</v>
      </c>
      <c r="CH19" s="6">
        <f t="shared" si="106"/>
        <v>46748.333334399998</v>
      </c>
      <c r="CI19" s="6">
        <f t="shared" si="106"/>
        <v>46778.750001100001</v>
      </c>
      <c r="CJ19" s="6">
        <f t="shared" si="106"/>
        <v>46809.166667799997</v>
      </c>
      <c r="CK19" s="6">
        <f t="shared" si="106"/>
        <v>46839.583334499999</v>
      </c>
      <c r="CL19" s="6">
        <f t="shared" si="106"/>
        <v>46870.000001200002</v>
      </c>
      <c r="CM19" s="6">
        <f t="shared" si="106"/>
        <v>46900.416667899997</v>
      </c>
      <c r="CN19" s="6">
        <f t="shared" si="106"/>
        <v>46930.8333346</v>
      </c>
      <c r="CO19" s="6">
        <f t="shared" si="106"/>
        <v>46961.250001299995</v>
      </c>
      <c r="CP19" s="6">
        <f t="shared" si="106"/>
        <v>46991.666667999998</v>
      </c>
      <c r="CQ19" s="6">
        <f t="shared" si="106"/>
        <v>47022.083334700001</v>
      </c>
      <c r="CR19" s="6">
        <f t="shared" si="106"/>
        <v>47052.500001399996</v>
      </c>
      <c r="CS19" s="6">
        <f t="shared" si="106"/>
        <v>47082.916668099999</v>
      </c>
      <c r="CT19" s="6">
        <f t="shared" si="106"/>
        <v>47113.333334800001</v>
      </c>
      <c r="CU19" s="6">
        <f t="shared" si="106"/>
        <v>47143.750001499997</v>
      </c>
      <c r="CV19" s="6">
        <f t="shared" si="106"/>
        <v>47174.1666682</v>
      </c>
      <c r="CW19" s="6">
        <f t="shared" si="106"/>
        <v>47204.583334900002</v>
      </c>
      <c r="CX19" s="6">
        <f t="shared" si="106"/>
        <v>47235.000001599998</v>
      </c>
      <c r="CY19" s="6"/>
      <c r="CZ19" s="6"/>
      <c r="DA19" s="6"/>
      <c r="DB19" s="6"/>
      <c r="DC19" s="6"/>
      <c r="DD19" s="6"/>
      <c r="DE19" s="6"/>
      <c r="DF19" s="6"/>
      <c r="DG19" s="6"/>
      <c r="DH19" s="6"/>
      <c r="DI19" s="6"/>
    </row>
    <row r="20" spans="1:113" x14ac:dyDescent="0.35">
      <c r="A20" s="12">
        <f>'Market pricing dates'!B9</f>
        <v>45688</v>
      </c>
      <c r="B20" s="6">
        <f t="shared" ref="B20" si="107">A20</f>
        <v>45688</v>
      </c>
      <c r="C20" s="6">
        <f t="shared" si="99"/>
        <v>45718.416666700003</v>
      </c>
      <c r="D20" s="6">
        <f t="shared" si="99"/>
        <v>45748.833333399998</v>
      </c>
      <c r="E20" s="6">
        <f t="shared" si="99"/>
        <v>45779.250000100001</v>
      </c>
      <c r="F20" s="6">
        <f t="shared" si="99"/>
        <v>45809.666666800003</v>
      </c>
      <c r="G20" s="6">
        <f t="shared" si="99"/>
        <v>45840.083333499999</v>
      </c>
      <c r="H20" s="6">
        <f t="shared" si="99"/>
        <v>45870.500000200002</v>
      </c>
      <c r="I20" s="6">
        <f t="shared" si="99"/>
        <v>45900.916666899997</v>
      </c>
      <c r="J20" s="6">
        <f t="shared" si="99"/>
        <v>45931.3333336</v>
      </c>
      <c r="K20" s="6">
        <f t="shared" si="99"/>
        <v>45961.750000300002</v>
      </c>
      <c r="L20" s="6">
        <f t="shared" si="99"/>
        <v>45992.166666999998</v>
      </c>
      <c r="M20" s="6">
        <f t="shared" si="99"/>
        <v>46022.5833337</v>
      </c>
      <c r="N20" s="6">
        <f t="shared" si="99"/>
        <v>46053.000000400003</v>
      </c>
      <c r="O20" s="6">
        <f t="shared" si="99"/>
        <v>46083.416667099998</v>
      </c>
      <c r="P20" s="6">
        <f t="shared" si="99"/>
        <v>46113.833333800001</v>
      </c>
      <c r="Q20" s="6">
        <f t="shared" si="99"/>
        <v>46144.250000499997</v>
      </c>
      <c r="R20" s="6">
        <f t="shared" si="99"/>
        <v>46174.666667199999</v>
      </c>
      <c r="S20" s="6">
        <f t="shared" si="103"/>
        <v>46205.083333900002</v>
      </c>
      <c r="T20" s="6">
        <f t="shared" si="103"/>
        <v>46235.500000599997</v>
      </c>
      <c r="U20" s="6">
        <f t="shared" si="103"/>
        <v>46265.9166673</v>
      </c>
      <c r="V20" s="6">
        <f t="shared" si="103"/>
        <v>46296.333334000003</v>
      </c>
      <c r="W20" s="6">
        <f t="shared" si="103"/>
        <v>46326.750000699998</v>
      </c>
      <c r="X20" s="6">
        <f t="shared" si="103"/>
        <v>46357.166667400001</v>
      </c>
      <c r="Y20" s="6">
        <f t="shared" si="103"/>
        <v>46387.583334099996</v>
      </c>
      <c r="Z20" s="6">
        <f t="shared" si="103"/>
        <v>46418.000000799999</v>
      </c>
      <c r="AA20" s="6">
        <f t="shared" si="103"/>
        <v>46448.416667500001</v>
      </c>
      <c r="AB20" s="6">
        <f t="shared" si="103"/>
        <v>46478.833334199997</v>
      </c>
      <c r="AC20" s="6">
        <f t="shared" si="103"/>
        <v>46509.2500009</v>
      </c>
      <c r="AD20" s="6">
        <f t="shared" si="103"/>
        <v>46539.666667600002</v>
      </c>
      <c r="AE20" s="6">
        <f t="shared" si="103"/>
        <v>46570.083334299998</v>
      </c>
      <c r="AF20" s="6">
        <f t="shared" si="103"/>
        <v>46600.500001</v>
      </c>
      <c r="AG20" s="6">
        <f t="shared" si="103"/>
        <v>46630.916667700003</v>
      </c>
      <c r="AH20" s="6">
        <f t="shared" si="103"/>
        <v>46661.333334399998</v>
      </c>
      <c r="AI20" s="6">
        <f t="shared" si="104"/>
        <v>46691.750001100001</v>
      </c>
      <c r="AJ20" s="6">
        <f t="shared" si="104"/>
        <v>46722.166667799997</v>
      </c>
      <c r="AK20" s="6">
        <f t="shared" si="104"/>
        <v>46752.583334499999</v>
      </c>
      <c r="AL20" s="6">
        <f t="shared" si="104"/>
        <v>46783.000001200002</v>
      </c>
      <c r="AM20" s="6">
        <f t="shared" si="104"/>
        <v>46813.416667899997</v>
      </c>
      <c r="AN20" s="6">
        <f t="shared" si="104"/>
        <v>46843.8333346</v>
      </c>
      <c r="AO20" s="6">
        <f t="shared" si="104"/>
        <v>46874.250001299995</v>
      </c>
      <c r="AP20" s="6">
        <f t="shared" si="104"/>
        <v>46904.666667999998</v>
      </c>
      <c r="AQ20" s="6">
        <f t="shared" si="104"/>
        <v>46935.083334700001</v>
      </c>
      <c r="AR20" s="6">
        <f t="shared" si="104"/>
        <v>46965.500001399996</v>
      </c>
      <c r="AS20" s="6">
        <f t="shared" si="104"/>
        <v>46995.916668099999</v>
      </c>
      <c r="AT20" s="6">
        <f t="shared" si="104"/>
        <v>47026.333334800001</v>
      </c>
      <c r="AU20" s="6">
        <f t="shared" si="104"/>
        <v>47056.750001499997</v>
      </c>
      <c r="AV20" s="6">
        <f t="shared" si="104"/>
        <v>47087.1666682</v>
      </c>
      <c r="AW20" s="6">
        <f t="shared" si="104"/>
        <v>47117.583334900002</v>
      </c>
      <c r="AX20" s="6">
        <f t="shared" si="104"/>
        <v>47148.000001599998</v>
      </c>
      <c r="BA20" s="12">
        <f>'Market pricing dates'!E9</f>
        <v>45776</v>
      </c>
      <c r="BB20" s="6">
        <f t="shared" ref="BB20" si="108">BA20</f>
        <v>45776</v>
      </c>
      <c r="BC20" s="6">
        <f t="shared" si="101"/>
        <v>45806.416666700003</v>
      </c>
      <c r="BD20" s="6">
        <f t="shared" si="106"/>
        <v>45836.833333399998</v>
      </c>
      <c r="BE20" s="6">
        <f t="shared" si="106"/>
        <v>45867.250000100001</v>
      </c>
      <c r="BF20" s="6">
        <f t="shared" si="106"/>
        <v>45897.666666800003</v>
      </c>
      <c r="BG20" s="6">
        <f t="shared" si="106"/>
        <v>45928.083333499999</v>
      </c>
      <c r="BH20" s="6">
        <f t="shared" si="106"/>
        <v>45958.500000200002</v>
      </c>
      <c r="BI20" s="6">
        <f t="shared" si="106"/>
        <v>45988.916666899997</v>
      </c>
      <c r="BJ20" s="6">
        <f t="shared" si="106"/>
        <v>46019.3333336</v>
      </c>
      <c r="BK20" s="6">
        <f t="shared" si="106"/>
        <v>46049.750000300002</v>
      </c>
      <c r="BL20" s="6">
        <f t="shared" si="106"/>
        <v>46080.166666999998</v>
      </c>
      <c r="BM20" s="6">
        <f t="shared" si="106"/>
        <v>46110.5833337</v>
      </c>
      <c r="BN20" s="6">
        <f t="shared" ref="BN20:CX20" si="109">$BA20+BN$4</f>
        <v>46141.000000400003</v>
      </c>
      <c r="BO20" s="6">
        <f t="shared" si="109"/>
        <v>46171.416667099998</v>
      </c>
      <c r="BP20" s="6">
        <f t="shared" si="109"/>
        <v>46201.833333800001</v>
      </c>
      <c r="BQ20" s="6">
        <f t="shared" si="109"/>
        <v>46232.250000499997</v>
      </c>
      <c r="BR20" s="6">
        <f t="shared" si="109"/>
        <v>46262.666667199999</v>
      </c>
      <c r="BS20" s="6">
        <f t="shared" si="109"/>
        <v>46293.083333900002</v>
      </c>
      <c r="BT20" s="6">
        <f t="shared" si="109"/>
        <v>46323.500000599997</v>
      </c>
      <c r="BU20" s="6">
        <f t="shared" si="109"/>
        <v>46353.9166673</v>
      </c>
      <c r="BV20" s="6">
        <f t="shared" si="109"/>
        <v>46384.333334000003</v>
      </c>
      <c r="BW20" s="6">
        <f t="shared" si="109"/>
        <v>46414.750000699998</v>
      </c>
      <c r="BX20" s="6">
        <f t="shared" si="109"/>
        <v>46445.166667400001</v>
      </c>
      <c r="BY20" s="6">
        <f t="shared" si="109"/>
        <v>46475.583334099996</v>
      </c>
      <c r="BZ20" s="6">
        <f t="shared" si="109"/>
        <v>46506.000000799999</v>
      </c>
      <c r="CA20" s="6">
        <f t="shared" si="109"/>
        <v>46536.416667500001</v>
      </c>
      <c r="CB20" s="6">
        <f t="shared" si="109"/>
        <v>46566.833334199997</v>
      </c>
      <c r="CC20" s="6">
        <f t="shared" si="109"/>
        <v>46597.2500009</v>
      </c>
      <c r="CD20" s="6">
        <f t="shared" si="109"/>
        <v>46627.666667600002</v>
      </c>
      <c r="CE20" s="6">
        <f t="shared" si="109"/>
        <v>46658.083334299998</v>
      </c>
      <c r="CF20" s="6">
        <f t="shared" si="109"/>
        <v>46688.500001</v>
      </c>
      <c r="CG20" s="6">
        <f t="shared" si="109"/>
        <v>46718.916667700003</v>
      </c>
      <c r="CH20" s="6">
        <f t="shared" si="109"/>
        <v>46749.333334399998</v>
      </c>
      <c r="CI20" s="6">
        <f t="shared" si="109"/>
        <v>46779.750001100001</v>
      </c>
      <c r="CJ20" s="6">
        <f t="shared" si="109"/>
        <v>46810.166667799997</v>
      </c>
      <c r="CK20" s="6">
        <f t="shared" si="109"/>
        <v>46840.583334499999</v>
      </c>
      <c r="CL20" s="6">
        <f t="shared" si="109"/>
        <v>46871.000001200002</v>
      </c>
      <c r="CM20" s="6">
        <f t="shared" si="109"/>
        <v>46901.416667899997</v>
      </c>
      <c r="CN20" s="6">
        <f t="shared" si="109"/>
        <v>46931.8333346</v>
      </c>
      <c r="CO20" s="6">
        <f t="shared" si="109"/>
        <v>46962.250001299995</v>
      </c>
      <c r="CP20" s="6">
        <f t="shared" si="109"/>
        <v>46992.666667999998</v>
      </c>
      <c r="CQ20" s="6">
        <f t="shared" si="109"/>
        <v>47023.083334700001</v>
      </c>
      <c r="CR20" s="6">
        <f t="shared" si="109"/>
        <v>47053.500001399996</v>
      </c>
      <c r="CS20" s="6">
        <f t="shared" si="109"/>
        <v>47083.916668099999</v>
      </c>
      <c r="CT20" s="6">
        <f t="shared" si="109"/>
        <v>47114.333334800001</v>
      </c>
      <c r="CU20" s="6">
        <f t="shared" si="109"/>
        <v>47144.750001499997</v>
      </c>
      <c r="CV20" s="6">
        <f t="shared" si="109"/>
        <v>47175.1666682</v>
      </c>
      <c r="CW20" s="6">
        <f t="shared" si="109"/>
        <v>47205.583334900002</v>
      </c>
      <c r="CX20" s="6">
        <f t="shared" si="109"/>
        <v>47236.000001599998</v>
      </c>
      <c r="CY20" s="6"/>
      <c r="CZ20" s="6"/>
      <c r="DA20" s="6"/>
      <c r="DB20" s="6"/>
      <c r="DC20" s="6"/>
      <c r="DD20" s="6"/>
      <c r="DE20" s="6"/>
      <c r="DF20" s="6"/>
      <c r="DG20" s="6"/>
      <c r="DH20" s="6"/>
      <c r="DI20" s="6"/>
    </row>
    <row r="22" spans="1:113" x14ac:dyDescent="0.35">
      <c r="A22" s="8" t="s">
        <v>950</v>
      </c>
      <c r="BA22" s="8" t="s">
        <v>950</v>
      </c>
    </row>
    <row r="23" spans="1:113" x14ac:dyDescent="0.35">
      <c r="A23" s="6">
        <f t="shared" ref="A23:A37" si="110">A6</f>
        <v>45670</v>
      </c>
      <c r="B23" s="7">
        <f>VLOOKUP($A23,HAVERD!$A:$BS,B$2,FALSE)</f>
        <v>4.7</v>
      </c>
      <c r="C23" s="7">
        <f>VLOOKUP($A23,HAVERD!$A:$BS,C$2,FALSE)</f>
        <v>4.5835270000000001</v>
      </c>
      <c r="D23" s="7">
        <f>VLOOKUP($A23,HAVERD!$A:$BS,D$2,FALSE)</f>
        <v>4.5112585999999997</v>
      </c>
      <c r="E23" s="7">
        <f>VLOOKUP($A23,HAVERD!$A:$BS,E$2,FALSE)</f>
        <v>4.4690878999999999</v>
      </c>
      <c r="F23" s="7">
        <f>VLOOKUP($A23,HAVERD!$A:$BS,F$2,FALSE)</f>
        <v>4.4380389999999998</v>
      </c>
      <c r="G23" s="7">
        <f>VLOOKUP($A23,HAVERD!$A:$BS,G$2,FALSE)</f>
        <v>4.4093315999999998</v>
      </c>
      <c r="H23" s="7">
        <f>VLOOKUP($A23,HAVERD!$A:$BS,H$2,FALSE)</f>
        <v>4.3818387999999997</v>
      </c>
      <c r="I23" s="7">
        <f>VLOOKUP($A23,HAVERD!$A:$BS,I$2,FALSE)</f>
        <v>4.3565668000000004</v>
      </c>
      <c r="J23" s="7">
        <f>VLOOKUP($A23,HAVERD!$A:$BS,J$2,FALSE)</f>
        <v>4.3352027</v>
      </c>
      <c r="K23" s="7">
        <f>VLOOKUP($A23,HAVERD!$A:$BS,K$2,FALSE)</f>
        <v>4.3191110000000004</v>
      </c>
      <c r="L23" s="7">
        <f>VLOOKUP($A23,HAVERD!$A:$BS,L$2,FALSE)</f>
        <v>4.3084024000000003</v>
      </c>
      <c r="M23" s="7">
        <f>VLOOKUP($A23,HAVERD!$A:$BS,M$2,FALSE)</f>
        <v>4.3025574999999998</v>
      </c>
      <c r="N23" s="7">
        <f>VLOOKUP($A23,HAVERD!$A:$BS,N$2,FALSE)</f>
        <v>4.3003162000000001</v>
      </c>
      <c r="O23" s="7">
        <f>VLOOKUP($A23,HAVERD!$A:$BS,O$2,FALSE)</f>
        <v>4.2994244000000004</v>
      </c>
      <c r="P23" s="7">
        <f>VLOOKUP($A23,HAVERD!$A:$BS,P$2,FALSE)</f>
        <v>4.2990649000000003</v>
      </c>
      <c r="Q23" s="7">
        <f>VLOOKUP($A23,HAVERD!$A:$BS,Q$2,FALSE)</f>
        <v>4.2988768999999998</v>
      </c>
      <c r="R23" s="7">
        <f>VLOOKUP($A23,HAVERD!$A:$BS,R$2,FALSE)</f>
        <v>4.2984996000000004</v>
      </c>
      <c r="S23" s="7">
        <f>VLOOKUP($A23,HAVERD!$A:$BS,S$2,FALSE)</f>
        <v>4.2975721</v>
      </c>
      <c r="T23" s="7">
        <f>VLOOKUP($A23,HAVERD!$A:$BS,T$2,FALSE)</f>
        <v>4.2957336000000002</v>
      </c>
      <c r="U23" s="7">
        <f>VLOOKUP($A23,HAVERD!$A:$BS,U$2,FALSE)</f>
        <v>4.2927182999999998</v>
      </c>
      <c r="V23" s="7">
        <f>VLOOKUP($A23,HAVERD!$A:$BS,V$2,FALSE)</f>
        <v>4.2885887</v>
      </c>
      <c r="W23" s="7">
        <f>VLOOKUP($A23,HAVERD!$A:$BS,W$2,FALSE)</f>
        <v>4.2834776999999997</v>
      </c>
      <c r="X23" s="7">
        <f>VLOOKUP($A23,HAVERD!$A:$BS,X$2,FALSE)</f>
        <v>4.2775185000000002</v>
      </c>
      <c r="Y23" s="7">
        <f>VLOOKUP($A23,HAVERD!$A:$BS,Y$2,FALSE)</f>
        <v>4.2708439</v>
      </c>
      <c r="Z23" s="7">
        <f>VLOOKUP($A23,HAVERD!$A:$BS,Z$2,FALSE)</f>
        <v>4.2635873999999996</v>
      </c>
      <c r="AA23" s="7">
        <f>VLOOKUP($A23,HAVERD!$A:$BS,AA$2,FALSE)</f>
        <v>4.2558702999999998</v>
      </c>
      <c r="AB23" s="7">
        <f>VLOOKUP($A23,HAVERD!$A:$BS,AB$2,FALSE)</f>
        <v>4.2477682000000003</v>
      </c>
      <c r="AC23" s="7">
        <f>VLOOKUP($A23,HAVERD!$A:$BS,AC$2,FALSE)</f>
        <v>4.2393457000000003</v>
      </c>
      <c r="AD23" s="7">
        <f>VLOOKUP($A23,HAVERD!$A:$BS,AD$2,FALSE)</f>
        <v>4.2306667999999998</v>
      </c>
      <c r="AE23" s="7">
        <f>VLOOKUP($A23,HAVERD!$A:$BS,AE$2,FALSE)</f>
        <v>4.2217957000000004</v>
      </c>
      <c r="AF23" s="7">
        <f>VLOOKUP($A23,HAVERD!$A:$BS,AF$2,FALSE)</f>
        <v>4.2127968999999998</v>
      </c>
      <c r="AG23" s="7">
        <f>VLOOKUP($A23,HAVERD!$A:$BS,AG$2,FALSE)</f>
        <v>4.2037342999999998</v>
      </c>
      <c r="AH23" s="7">
        <f>VLOOKUP($A23,HAVERD!$A:$BS,AH$2,FALSE)</f>
        <v>4.1946722999999997</v>
      </c>
      <c r="AI23" s="7">
        <f>VLOOKUP($A23,HAVERD!$A:$BS,AI$2,FALSE)</f>
        <v>4.1856752000000004</v>
      </c>
      <c r="AJ23" s="7">
        <f>VLOOKUP($A23,HAVERD!$A:$BS,AJ$2,FALSE)</f>
        <v>4.1768071000000004</v>
      </c>
      <c r="AK23" s="7">
        <f>VLOOKUP($A23,HAVERD!$A:$BS,AK$2,FALSE)</f>
        <v>4.1681322999999999</v>
      </c>
      <c r="AL23" s="7">
        <f>VLOOKUP($A23,HAVERD!$A:$BS,AL$2,FALSE)</f>
        <v>4.1597150999999997</v>
      </c>
      <c r="AM23" s="7">
        <f>VLOOKUP($A23,HAVERD!$A:$BS,AM$2,FALSE)</f>
        <v>4.1516111000000002</v>
      </c>
      <c r="AN23" s="7">
        <f>VLOOKUP($A23,HAVERD!$A:$BS,AN$2,FALSE)</f>
        <v>4.1438420000000002</v>
      </c>
      <c r="AO23" s="7">
        <f>VLOOKUP($A23,HAVERD!$A:$BS,AO$2,FALSE)</f>
        <v>4.1364210999999997</v>
      </c>
      <c r="AP23" s="7">
        <f>VLOOKUP($A23,HAVERD!$A:$BS,AP$2,FALSE)</f>
        <v>4.1293614999999999</v>
      </c>
      <c r="AQ23" s="7">
        <f>VLOOKUP($A23,HAVERD!$A:$BS,AQ$2,FALSE)</f>
        <v>4.1226761999999999</v>
      </c>
      <c r="AR23" s="7">
        <f>VLOOKUP($A23,HAVERD!$A:$BS,AR$2,FALSE)</f>
        <v>4.1163786</v>
      </c>
      <c r="AS23" s="7">
        <f>VLOOKUP($A23,HAVERD!$A:$BS,AS$2,FALSE)</f>
        <v>4.1104818999999999</v>
      </c>
      <c r="AT23" s="7">
        <f>VLOOKUP($A23,HAVERD!$A:$BS,AT$2,FALSE)</f>
        <v>4.1049990000000003</v>
      </c>
      <c r="AU23" s="7">
        <f>VLOOKUP($A23,HAVERD!$A:$BS,AU$2,FALSE)</f>
        <v>4.0999432999999996</v>
      </c>
      <c r="AV23" s="7">
        <f>VLOOKUP($A23,HAVERD!$A:$BS,AV$2,FALSE)</f>
        <v>4.0953279</v>
      </c>
      <c r="AW23" s="7">
        <f>VLOOKUP($A23,HAVERD!$A:$BS,AW$2,FALSE)</f>
        <v>4.0911660000000003</v>
      </c>
      <c r="AX23" s="7">
        <f>VLOOKUP($A23,HAVERD!$A:$BS,AX$2,FALSE)</f>
        <v>4.0874706999999999</v>
      </c>
      <c r="BA23" s="6">
        <f t="shared" ref="BA23:BA37" si="111">BA6</f>
        <v>45756</v>
      </c>
      <c r="BB23" s="7">
        <f>_xlfn.IFNA(VLOOKUP($BA23,HAVERD!$A:$BS,BB$2,FALSE),"")</f>
        <v>4.4565000000000001</v>
      </c>
      <c r="BC23" s="7">
        <f>_xlfn.IFNA(VLOOKUP($BA23,HAVERD!$A:$BS,BC$2,FALSE),"")</f>
        <v>4.3106983000000003</v>
      </c>
      <c r="BD23" s="7">
        <f>_xlfn.IFNA(VLOOKUP($BA23,HAVERD!$A:$BS,BD$2,FALSE),"")</f>
        <v>4.1417456000000001</v>
      </c>
      <c r="BE23" s="7">
        <f>_xlfn.IFNA(VLOOKUP($BA23,HAVERD!$A:$BS,BE$2,FALSE),"")</f>
        <v>4.0256197</v>
      </c>
      <c r="BF23" s="7">
        <f>_xlfn.IFNA(VLOOKUP($BA23,HAVERD!$A:$BS,BF$2,FALSE),"")</f>
        <v>3.9364484000000002</v>
      </c>
      <c r="BG23" s="7">
        <f>_xlfn.IFNA(VLOOKUP($BA23,HAVERD!$A:$BS,BG$2,FALSE),"")</f>
        <v>3.8589194</v>
      </c>
      <c r="BH23" s="7">
        <f>_xlfn.IFNA(VLOOKUP($BA23,HAVERD!$A:$BS,BH$2,FALSE),"")</f>
        <v>3.7904365000000002</v>
      </c>
      <c r="BI23" s="7">
        <f>_xlfn.IFNA(VLOOKUP($BA23,HAVERD!$A:$BS,BI$2,FALSE),"")</f>
        <v>3.7327137000000001</v>
      </c>
      <c r="BJ23" s="7">
        <f>_xlfn.IFNA(VLOOKUP($BA23,HAVERD!$A:$BS,BJ$2,FALSE),"")</f>
        <v>3.6877613</v>
      </c>
      <c r="BK23" s="7">
        <f>_xlfn.IFNA(VLOOKUP($BA23,HAVERD!$A:$BS,BK$2,FALSE),"")</f>
        <v>3.6564215</v>
      </c>
      <c r="BL23" s="7">
        <f>_xlfn.IFNA(VLOOKUP($BA23,HAVERD!$A:$BS,BL$2,FALSE),"")</f>
        <v>3.6375826</v>
      </c>
      <c r="BM23" s="7">
        <f>_xlfn.IFNA(VLOOKUP($BA23,HAVERD!$A:$BS,BM$2,FALSE),"")</f>
        <v>3.6290174999999998</v>
      </c>
      <c r="BN23" s="7">
        <f>_xlfn.IFNA(VLOOKUP($BA23,HAVERD!$A:$BS,BN$2,FALSE),"")</f>
        <v>3.6283501</v>
      </c>
      <c r="BO23" s="7">
        <f>_xlfn.IFNA(VLOOKUP($BA23,HAVERD!$A:$BS,BO$2,FALSE),"")</f>
        <v>3.6316571999999998</v>
      </c>
      <c r="BP23" s="7">
        <f>_xlfn.IFNA(VLOOKUP($BA23,HAVERD!$A:$BS,BP$2,FALSE),"")</f>
        <v>3.6374958999999998</v>
      </c>
      <c r="BQ23" s="7">
        <f>_xlfn.IFNA(VLOOKUP($BA23,HAVERD!$A:$BS,BQ$2,FALSE),"")</f>
        <v>3.6451937000000001</v>
      </c>
      <c r="BR23" s="7">
        <f>_xlfn.IFNA(VLOOKUP($BA23,HAVERD!$A:$BS,BR$2,FALSE),"")</f>
        <v>3.6540780000000002</v>
      </c>
      <c r="BS23" s="7">
        <f>_xlfn.IFNA(VLOOKUP($BA23,HAVERD!$A:$BS,BS$2,FALSE),"")</f>
        <v>3.6634764999999998</v>
      </c>
      <c r="BT23" s="7">
        <f>_xlfn.IFNA(VLOOKUP($BA23,HAVERD!$A:$BS,BT$2,FALSE),"")</f>
        <v>3.6727166000000002</v>
      </c>
      <c r="BU23" s="7">
        <f>_xlfn.IFNA(VLOOKUP($BA23,HAVERD!$A:$BS,BU$2,FALSE),"")</f>
        <v>3.6812642000000002</v>
      </c>
      <c r="BV23" s="7">
        <f>_xlfn.IFNA(VLOOKUP($BA23,HAVERD!$A:$BS,BV$2,FALSE),"")</f>
        <v>3.6891672999999998</v>
      </c>
      <c r="BW23" s="7">
        <f>_xlfn.IFNA(VLOOKUP($BA23,HAVERD!$A:$BS,BW$2,FALSE),"")</f>
        <v>3.6966264</v>
      </c>
      <c r="BX23" s="7">
        <f>_xlfn.IFNA(VLOOKUP($BA23,HAVERD!$A:$BS,BX$2,FALSE),"")</f>
        <v>3.7038422999999998</v>
      </c>
      <c r="BY23" s="7">
        <f>_xlfn.IFNA(VLOOKUP($BA23,HAVERD!$A:$BS,BY$2,FALSE),"")</f>
        <v>3.7110156000000001</v>
      </c>
      <c r="BZ23" s="7">
        <f>_xlfn.IFNA(VLOOKUP($BA23,HAVERD!$A:$BS,BZ$2,FALSE),"")</f>
        <v>3.7183468</v>
      </c>
      <c r="CA23" s="7">
        <f>_xlfn.IFNA(VLOOKUP($BA23,HAVERD!$A:$BS,CA$2,FALSE),"")</f>
        <v>3.7260040000000001</v>
      </c>
      <c r="CB23" s="7">
        <f>_xlfn.IFNA(VLOOKUP($BA23,HAVERD!$A:$BS,CB$2,FALSE),"")</f>
        <v>3.7340236999999998</v>
      </c>
      <c r="CC23" s="7">
        <f>_xlfn.IFNA(VLOOKUP($BA23,HAVERD!$A:$BS,CC$2,FALSE),"")</f>
        <v>3.7424097999999999</v>
      </c>
      <c r="CD23" s="7">
        <f>_xlfn.IFNA(VLOOKUP($BA23,HAVERD!$A:$BS,CD$2,FALSE),"")</f>
        <v>3.7511662000000001</v>
      </c>
      <c r="CE23" s="7">
        <f>_xlfn.IFNA(VLOOKUP($BA23,HAVERD!$A:$BS,CE$2,FALSE),"")</f>
        <v>3.7602966000000002</v>
      </c>
      <c r="CF23" s="7">
        <f>_xlfn.IFNA(VLOOKUP($BA23,HAVERD!$A:$BS,CF$2,FALSE),"")</f>
        <v>3.7698049999999999</v>
      </c>
      <c r="CG23" s="7">
        <f>_xlfn.IFNA(VLOOKUP($BA23,HAVERD!$A:$BS,CG$2,FALSE),"")</f>
        <v>3.7796951999999999</v>
      </c>
      <c r="CH23" s="7">
        <f>_xlfn.IFNA(VLOOKUP($BA23,HAVERD!$A:$BS,CH$2,FALSE),"")</f>
        <v>3.789971</v>
      </c>
      <c r="CI23" s="7">
        <f>_xlfn.IFNA(VLOOKUP($BA23,HAVERD!$A:$BS,CI$2,FALSE),"")</f>
        <v>3.8006364000000001</v>
      </c>
      <c r="CJ23" s="7">
        <f>_xlfn.IFNA(VLOOKUP($BA23,HAVERD!$A:$BS,CJ$2,FALSE),"")</f>
        <v>3.8116951000000001</v>
      </c>
      <c r="CK23" s="7">
        <f>_xlfn.IFNA(VLOOKUP($BA23,HAVERD!$A:$BS,CK$2,FALSE),"")</f>
        <v>3.8231511</v>
      </c>
      <c r="CL23" s="7">
        <f>_xlfn.IFNA(VLOOKUP($BA23,HAVERD!$A:$BS,CL$2,FALSE),"")</f>
        <v>3.8350081</v>
      </c>
      <c r="CM23" s="7">
        <f>_xlfn.IFNA(VLOOKUP($BA23,HAVERD!$A:$BS,CM$2,FALSE),"")</f>
        <v>3.8472659</v>
      </c>
      <c r="CN23" s="7">
        <f>_xlfn.IFNA(VLOOKUP($BA23,HAVERD!$A:$BS,CN$2,FALSE),"")</f>
        <v>3.8599036999999998</v>
      </c>
      <c r="CO23" s="7">
        <f>_xlfn.IFNA(VLOOKUP($BA23,HAVERD!$A:$BS,CO$2,FALSE),"")</f>
        <v>3.8728946</v>
      </c>
      <c r="CP23" s="7">
        <f>_xlfn.IFNA(VLOOKUP($BA23,HAVERD!$A:$BS,CP$2,FALSE),"")</f>
        <v>3.8862117</v>
      </c>
      <c r="CQ23" s="7">
        <f>_xlfn.IFNA(VLOOKUP($BA23,HAVERD!$A:$BS,CQ$2,FALSE),"")</f>
        <v>3.8998282</v>
      </c>
      <c r="CR23" s="7">
        <f>_xlfn.IFNA(VLOOKUP($BA23,HAVERD!$A:$BS,CR$2,FALSE),"")</f>
        <v>3.9137170999999999</v>
      </c>
      <c r="CS23" s="7">
        <f>_xlfn.IFNA(VLOOKUP($BA23,HAVERD!$A:$BS,CS$2,FALSE),"")</f>
        <v>3.9278515000000001</v>
      </c>
      <c r="CT23" s="7">
        <f>_xlfn.IFNA(VLOOKUP($BA23,HAVERD!$A:$BS,CT$2,FALSE),"")</f>
        <v>3.9422044000000001</v>
      </c>
      <c r="CU23" s="7">
        <f>_xlfn.IFNA(VLOOKUP($BA23,HAVERD!$A:$BS,CU$2,FALSE),"")</f>
        <v>3.9567491000000001</v>
      </c>
      <c r="CV23" s="7">
        <f>_xlfn.IFNA(VLOOKUP($BA23,HAVERD!$A:$BS,CV$2,FALSE),"")</f>
        <v>3.9714586000000001</v>
      </c>
      <c r="CW23" s="7">
        <f>_xlfn.IFNA(VLOOKUP($BA23,HAVERD!$A:$BS,CW$2,FALSE),"")</f>
        <v>3.9863059000000001</v>
      </c>
      <c r="CX23" s="7">
        <f>_xlfn.IFNA(VLOOKUP($BA23,HAVERD!$A:$BS,CX$2,FALSE),"")</f>
        <v>4.0012641999999996</v>
      </c>
      <c r="CY23" s="7"/>
      <c r="CZ23" s="7"/>
      <c r="DA23" s="7"/>
      <c r="DB23" s="7"/>
      <c r="DC23" s="7"/>
      <c r="DD23" s="7"/>
      <c r="DE23" s="7"/>
      <c r="DF23" s="7"/>
      <c r="DG23" s="7"/>
      <c r="DH23" s="7"/>
      <c r="DI23" s="7"/>
    </row>
    <row r="24" spans="1:113" x14ac:dyDescent="0.35">
      <c r="A24" s="6">
        <f t="shared" si="110"/>
        <v>45671</v>
      </c>
      <c r="B24" s="7">
        <f>VLOOKUP($A24,HAVERD!$A:$BS,B$2,FALSE)</f>
        <v>4.7</v>
      </c>
      <c r="C24" s="7">
        <f>VLOOKUP($A24,HAVERD!$A:$BS,C$2,FALSE)</f>
        <v>4.5928107999999996</v>
      </c>
      <c r="D24" s="7">
        <f>VLOOKUP($A24,HAVERD!$A:$BS,D$2,FALSE)</f>
        <v>4.5365358999999996</v>
      </c>
      <c r="E24" s="7">
        <f>VLOOKUP($A24,HAVERD!$A:$BS,E$2,FALSE)</f>
        <v>4.5032956999999998</v>
      </c>
      <c r="F24" s="7">
        <f>VLOOKUP($A24,HAVERD!$A:$BS,F$2,FALSE)</f>
        <v>4.4752948999999997</v>
      </c>
      <c r="G24" s="7">
        <f>VLOOKUP($A24,HAVERD!$A:$BS,G$2,FALSE)</f>
        <v>4.4460870000000003</v>
      </c>
      <c r="H24" s="7">
        <f>VLOOKUP($A24,HAVERD!$A:$BS,H$2,FALSE)</f>
        <v>4.4172096999999999</v>
      </c>
      <c r="I24" s="7">
        <f>VLOOKUP($A24,HAVERD!$A:$BS,I$2,FALSE)</f>
        <v>4.3922553000000004</v>
      </c>
      <c r="J24" s="7">
        <f>VLOOKUP($A24,HAVERD!$A:$BS,J$2,FALSE)</f>
        <v>4.3740841000000001</v>
      </c>
      <c r="K24" s="7">
        <f>VLOOKUP($A24,HAVERD!$A:$BS,K$2,FALSE)</f>
        <v>4.3639333999999996</v>
      </c>
      <c r="L24" s="7">
        <f>VLOOKUP($A24,HAVERD!$A:$BS,L$2,FALSE)</f>
        <v>4.3610954</v>
      </c>
      <c r="M24" s="7">
        <f>VLOOKUP($A24,HAVERD!$A:$BS,M$2,FALSE)</f>
        <v>4.3639859000000003</v>
      </c>
      <c r="N24" s="7">
        <f>VLOOKUP($A24,HAVERD!$A:$BS,N$2,FALSE)</f>
        <v>4.3703367000000002</v>
      </c>
      <c r="O24" s="7">
        <f>VLOOKUP($A24,HAVERD!$A:$BS,O$2,FALSE)</f>
        <v>4.3765083000000002</v>
      </c>
      <c r="P24" s="7">
        <f>VLOOKUP($A24,HAVERD!$A:$BS,P$2,FALSE)</f>
        <v>4.3814602000000002</v>
      </c>
      <c r="Q24" s="7">
        <f>VLOOKUP($A24,HAVERD!$A:$BS,Q$2,FALSE)</f>
        <v>4.3849410000000004</v>
      </c>
      <c r="R24" s="7">
        <f>VLOOKUP($A24,HAVERD!$A:$BS,R$2,FALSE)</f>
        <v>4.3866993000000001</v>
      </c>
      <c r="S24" s="7">
        <f>VLOOKUP($A24,HAVERD!$A:$BS,S$2,FALSE)</f>
        <v>4.3864837999999997</v>
      </c>
      <c r="T24" s="7">
        <f>VLOOKUP($A24,HAVERD!$A:$BS,T$2,FALSE)</f>
        <v>4.3840431999999998</v>
      </c>
      <c r="U24" s="7">
        <f>VLOOKUP($A24,HAVERD!$A:$BS,U$2,FALSE)</f>
        <v>4.3792521999999998</v>
      </c>
      <c r="V24" s="7">
        <f>VLOOKUP($A24,HAVERD!$A:$BS,V$2,FALSE)</f>
        <v>4.3724204999999996</v>
      </c>
      <c r="W24" s="7">
        <f>VLOOKUP($A24,HAVERD!$A:$BS,W$2,FALSE)</f>
        <v>4.3639520000000003</v>
      </c>
      <c r="X24" s="7">
        <f>VLOOKUP($A24,HAVERD!$A:$BS,X$2,FALSE)</f>
        <v>4.3542500999999998</v>
      </c>
      <c r="Y24" s="7">
        <f>VLOOKUP($A24,HAVERD!$A:$BS,Y$2,FALSE)</f>
        <v>4.3437184000000002</v>
      </c>
      <c r="Z24" s="7">
        <f>VLOOKUP($A24,HAVERD!$A:$BS,Z$2,FALSE)</f>
        <v>4.3327608</v>
      </c>
      <c r="AA24" s="7">
        <f>VLOOKUP($A24,HAVERD!$A:$BS,AA$2,FALSE)</f>
        <v>4.32172</v>
      </c>
      <c r="AB24" s="7">
        <f>VLOOKUP($A24,HAVERD!$A:$BS,AB$2,FALSE)</f>
        <v>4.3106958000000004</v>
      </c>
      <c r="AC24" s="7">
        <f>VLOOKUP($A24,HAVERD!$A:$BS,AC$2,FALSE)</f>
        <v>4.2997277</v>
      </c>
      <c r="AD24" s="7">
        <f>VLOOKUP($A24,HAVERD!$A:$BS,AD$2,FALSE)</f>
        <v>4.2888548999999996</v>
      </c>
      <c r="AE24" s="7">
        <f>VLOOKUP($A24,HAVERD!$A:$BS,AE$2,FALSE)</f>
        <v>4.2781162999999998</v>
      </c>
      <c r="AF24" s="7">
        <f>VLOOKUP($A24,HAVERD!$A:$BS,AF$2,FALSE)</f>
        <v>4.2675514000000003</v>
      </c>
      <c r="AG24" s="7">
        <f>VLOOKUP($A24,HAVERD!$A:$BS,AG$2,FALSE)</f>
        <v>4.2571994000000002</v>
      </c>
      <c r="AH24" s="7">
        <f>VLOOKUP($A24,HAVERD!$A:$BS,AH$2,FALSE)</f>
        <v>4.2470993000000004</v>
      </c>
      <c r="AI24" s="7">
        <f>VLOOKUP($A24,HAVERD!$A:$BS,AI$2,FALSE)</f>
        <v>4.2372905999999997</v>
      </c>
      <c r="AJ24" s="7">
        <f>VLOOKUP($A24,HAVERD!$A:$BS,AJ$2,FALSE)</f>
        <v>4.2278124000000004</v>
      </c>
      <c r="AK24" s="7">
        <f>VLOOKUP($A24,HAVERD!$A:$BS,AK$2,FALSE)</f>
        <v>4.2187038000000001</v>
      </c>
      <c r="AL24" s="7">
        <f>VLOOKUP($A24,HAVERD!$A:$BS,AL$2,FALSE)</f>
        <v>4.2100042000000002</v>
      </c>
      <c r="AM24" s="7">
        <f>VLOOKUP($A24,HAVERD!$A:$BS,AM$2,FALSE)</f>
        <v>4.2017464000000002</v>
      </c>
      <c r="AN24" s="7">
        <f>VLOOKUP($A24,HAVERD!$A:$BS,AN$2,FALSE)</f>
        <v>4.1939374999999997</v>
      </c>
      <c r="AO24" s="7">
        <f>VLOOKUP($A24,HAVERD!$A:$BS,AO$2,FALSE)</f>
        <v>4.1865785999999998</v>
      </c>
      <c r="AP24" s="7">
        <f>VLOOKUP($A24,HAVERD!$A:$BS,AP$2,FALSE)</f>
        <v>4.1796705000000003</v>
      </c>
      <c r="AQ24" s="7">
        <f>VLOOKUP($A24,HAVERD!$A:$BS,AQ$2,FALSE)</f>
        <v>4.1732141</v>
      </c>
      <c r="AR24" s="7">
        <f>VLOOKUP($A24,HAVERD!$A:$BS,AR$2,FALSE)</f>
        <v>4.1672105000000004</v>
      </c>
      <c r="AS24" s="7">
        <f>VLOOKUP($A24,HAVERD!$A:$BS,AS$2,FALSE)</f>
        <v>4.1616603999999997</v>
      </c>
      <c r="AT24" s="7">
        <f>VLOOKUP($A24,HAVERD!$A:$BS,AT$2,FALSE)</f>
        <v>4.1565646999999997</v>
      </c>
      <c r="AU24" s="7">
        <f>VLOOKUP($A24,HAVERD!$A:$BS,AU$2,FALSE)</f>
        <v>4.1519244000000004</v>
      </c>
      <c r="AV24" s="7">
        <f>VLOOKUP($A24,HAVERD!$A:$BS,AV$2,FALSE)</f>
        <v>4.1477402999999997</v>
      </c>
      <c r="AW24" s="7">
        <f>VLOOKUP($A24,HAVERD!$A:$BS,AW$2,FALSE)</f>
        <v>4.1440134000000004</v>
      </c>
      <c r="AX24" s="7">
        <f>VLOOKUP($A24,HAVERD!$A:$BS,AX$2,FALSE)</f>
        <v>4.1407445999999997</v>
      </c>
      <c r="BA24" s="6">
        <f t="shared" si="111"/>
        <v>45757</v>
      </c>
      <c r="BB24" s="7">
        <f>_xlfn.IFNA(VLOOKUP($BA24,HAVERD!$A:$BS,BB$2,FALSE),"")</f>
        <v>4.4579000000000004</v>
      </c>
      <c r="BC24" s="7">
        <f>_xlfn.IFNA(VLOOKUP($BA24,HAVERD!$A:$BS,BC$2,FALSE),"")</f>
        <v>4.3190331999999998</v>
      </c>
      <c r="BD24" s="7">
        <f>_xlfn.IFNA(VLOOKUP($BA24,HAVERD!$A:$BS,BD$2,FALSE),"")</f>
        <v>4.1664725999999996</v>
      </c>
      <c r="BE24" s="7">
        <f>_xlfn.IFNA(VLOOKUP($BA24,HAVERD!$A:$BS,BE$2,FALSE),"")</f>
        <v>4.0489946000000003</v>
      </c>
      <c r="BF24" s="7">
        <f>_xlfn.IFNA(VLOOKUP($BA24,HAVERD!$A:$BS,BF$2,FALSE),"")</f>
        <v>3.9435278999999999</v>
      </c>
      <c r="BG24" s="7">
        <f>_xlfn.IFNA(VLOOKUP($BA24,HAVERD!$A:$BS,BG$2,FALSE),"")</f>
        <v>3.8419045000000001</v>
      </c>
      <c r="BH24" s="7">
        <f>_xlfn.IFNA(VLOOKUP($BA24,HAVERD!$A:$BS,BH$2,FALSE),"")</f>
        <v>3.7480780999999999</v>
      </c>
      <c r="BI24" s="7">
        <f>_xlfn.IFNA(VLOOKUP($BA24,HAVERD!$A:$BS,BI$2,FALSE),"")</f>
        <v>3.6674148</v>
      </c>
      <c r="BJ24" s="7">
        <f>_xlfn.IFNA(VLOOKUP($BA24,HAVERD!$A:$BS,BJ$2,FALSE),"")</f>
        <v>3.6033685000000002</v>
      </c>
      <c r="BK24" s="7">
        <f>_xlfn.IFNA(VLOOKUP($BA24,HAVERD!$A:$BS,BK$2,FALSE),"")</f>
        <v>3.5564466000000001</v>
      </c>
      <c r="BL24" s="7">
        <f>_xlfn.IFNA(VLOOKUP($BA24,HAVERD!$A:$BS,BL$2,FALSE),"")</f>
        <v>3.5250295</v>
      </c>
      <c r="BM24" s="7">
        <f>_xlfn.IFNA(VLOOKUP($BA24,HAVERD!$A:$BS,BM$2,FALSE),"")</f>
        <v>3.5055678000000001</v>
      </c>
      <c r="BN24" s="7">
        <f>_xlfn.IFNA(VLOOKUP($BA24,HAVERD!$A:$BS,BN$2,FALSE),"")</f>
        <v>3.4949319000000001</v>
      </c>
      <c r="BO24" s="7">
        <f>_xlfn.IFNA(VLOOKUP($BA24,HAVERD!$A:$BS,BO$2,FALSE),"")</f>
        <v>3.4884601000000002</v>
      </c>
      <c r="BP24" s="7">
        <f>_xlfn.IFNA(VLOOKUP($BA24,HAVERD!$A:$BS,BP$2,FALSE),"")</f>
        <v>3.4845736</v>
      </c>
      <c r="BQ24" s="7">
        <f>_xlfn.IFNA(VLOOKUP($BA24,HAVERD!$A:$BS,BQ$2,FALSE),"")</f>
        <v>3.4826451</v>
      </c>
      <c r="BR24" s="7">
        <f>_xlfn.IFNA(VLOOKUP($BA24,HAVERD!$A:$BS,BR$2,FALSE),"")</f>
        <v>3.4820471999999998</v>
      </c>
      <c r="BS24" s="7">
        <f>_xlfn.IFNA(VLOOKUP($BA24,HAVERD!$A:$BS,BS$2,FALSE),"")</f>
        <v>3.4821526</v>
      </c>
      <c r="BT24" s="7">
        <f>_xlfn.IFNA(VLOOKUP($BA24,HAVERD!$A:$BS,BT$2,FALSE),"")</f>
        <v>3.4823339</v>
      </c>
      <c r="BU24" s="7">
        <f>_xlfn.IFNA(VLOOKUP($BA24,HAVERD!$A:$BS,BU$2,FALSE),"")</f>
        <v>3.4820915000000001</v>
      </c>
      <c r="BV24" s="7">
        <f>_xlfn.IFNA(VLOOKUP($BA24,HAVERD!$A:$BS,BV$2,FALSE),"")</f>
        <v>3.4815803999999999</v>
      </c>
      <c r="BW24" s="7">
        <f>_xlfn.IFNA(VLOOKUP($BA24,HAVERD!$A:$BS,BW$2,FALSE),"")</f>
        <v>3.4811646999999999</v>
      </c>
      <c r="BX24" s="7">
        <f>_xlfn.IFNA(VLOOKUP($BA24,HAVERD!$A:$BS,BX$2,FALSE),"")</f>
        <v>3.4812086</v>
      </c>
      <c r="BY24" s="7">
        <f>_xlfn.IFNA(VLOOKUP($BA24,HAVERD!$A:$BS,BY$2,FALSE),"")</f>
        <v>3.4820761</v>
      </c>
      <c r="BZ24" s="7">
        <f>_xlfn.IFNA(VLOOKUP($BA24,HAVERD!$A:$BS,BZ$2,FALSE),"")</f>
        <v>3.4841316</v>
      </c>
      <c r="CA24" s="7">
        <f>_xlfn.IFNA(VLOOKUP($BA24,HAVERD!$A:$BS,CA$2,FALSE),"")</f>
        <v>3.4876763</v>
      </c>
      <c r="CB24" s="7">
        <f>_xlfn.IFNA(VLOOKUP($BA24,HAVERD!$A:$BS,CB$2,FALSE),"")</f>
        <v>3.4927058999999998</v>
      </c>
      <c r="CC24" s="7">
        <f>_xlfn.IFNA(VLOOKUP($BA24,HAVERD!$A:$BS,CC$2,FALSE),"")</f>
        <v>3.4991229000000001</v>
      </c>
      <c r="CD24" s="7">
        <f>_xlfn.IFNA(VLOOKUP($BA24,HAVERD!$A:$BS,CD$2,FALSE),"")</f>
        <v>3.5068299000000001</v>
      </c>
      <c r="CE24" s="7">
        <f>_xlfn.IFNA(VLOOKUP($BA24,HAVERD!$A:$BS,CE$2,FALSE),"")</f>
        <v>3.5157292999999998</v>
      </c>
      <c r="CF24" s="7">
        <f>_xlfn.IFNA(VLOOKUP($BA24,HAVERD!$A:$BS,CF$2,FALSE),"")</f>
        <v>3.5257236999999999</v>
      </c>
      <c r="CG24" s="7">
        <f>_xlfn.IFNA(VLOOKUP($BA24,HAVERD!$A:$BS,CG$2,FALSE),"")</f>
        <v>3.5367156</v>
      </c>
      <c r="CH24" s="7">
        <f>_xlfn.IFNA(VLOOKUP($BA24,HAVERD!$A:$BS,CH$2,FALSE),"")</f>
        <v>3.5486076</v>
      </c>
      <c r="CI24" s="7">
        <f>_xlfn.IFNA(VLOOKUP($BA24,HAVERD!$A:$BS,CI$2,FALSE),"")</f>
        <v>3.561302</v>
      </c>
      <c r="CJ24" s="7">
        <f>_xlfn.IFNA(VLOOKUP($BA24,HAVERD!$A:$BS,CJ$2,FALSE),"")</f>
        <v>3.5747015000000002</v>
      </c>
      <c r="CK24" s="7">
        <f>_xlfn.IFNA(VLOOKUP($BA24,HAVERD!$A:$BS,CK$2,FALSE),"")</f>
        <v>3.5887085999999999</v>
      </c>
      <c r="CL24" s="7">
        <f>_xlfn.IFNA(VLOOKUP($BA24,HAVERD!$A:$BS,CL$2,FALSE),"")</f>
        <v>3.6032258000000001</v>
      </c>
      <c r="CM24" s="7">
        <f>_xlfn.IFNA(VLOOKUP($BA24,HAVERD!$A:$BS,CM$2,FALSE),"")</f>
        <v>3.6181640000000002</v>
      </c>
      <c r="CN24" s="7">
        <f>_xlfn.IFNA(VLOOKUP($BA24,HAVERD!$A:$BS,CN$2,FALSE),"")</f>
        <v>3.6334708</v>
      </c>
      <c r="CO24" s="7">
        <f>_xlfn.IFNA(VLOOKUP($BA24,HAVERD!$A:$BS,CO$2,FALSE),"")</f>
        <v>3.6491042</v>
      </c>
      <c r="CP24" s="7">
        <f>_xlfn.IFNA(VLOOKUP($BA24,HAVERD!$A:$BS,CP$2,FALSE),"")</f>
        <v>3.6650222000000001</v>
      </c>
      <c r="CQ24" s="7">
        <f>_xlfn.IFNA(VLOOKUP($BA24,HAVERD!$A:$BS,CQ$2,FALSE),"")</f>
        <v>3.6811826000000001</v>
      </c>
      <c r="CR24" s="7">
        <f>_xlfn.IFNA(VLOOKUP($BA24,HAVERD!$A:$BS,CR$2,FALSE),"")</f>
        <v>3.6975433</v>
      </c>
      <c r="CS24" s="7">
        <f>_xlfn.IFNA(VLOOKUP($BA24,HAVERD!$A:$BS,CS$2,FALSE),"")</f>
        <v>3.7140623000000001</v>
      </c>
      <c r="CT24" s="7">
        <f>_xlfn.IFNA(VLOOKUP($BA24,HAVERD!$A:$BS,CT$2,FALSE),"")</f>
        <v>3.7306973999999999</v>
      </c>
      <c r="CU24" s="7">
        <f>_xlfn.IFNA(VLOOKUP($BA24,HAVERD!$A:$BS,CU$2,FALSE),"")</f>
        <v>3.7474066000000001</v>
      </c>
      <c r="CV24" s="7">
        <f>_xlfn.IFNA(VLOOKUP($BA24,HAVERD!$A:$BS,CV$2,FALSE),"")</f>
        <v>3.7641477000000001</v>
      </c>
      <c r="CW24" s="7">
        <f>_xlfn.IFNA(VLOOKUP($BA24,HAVERD!$A:$BS,CW$2,FALSE),"")</f>
        <v>3.7808787000000001</v>
      </c>
      <c r="CX24" s="7">
        <f>_xlfn.IFNA(VLOOKUP($BA24,HAVERD!$A:$BS,CX$2,FALSE),"")</f>
        <v>3.7975574000000001</v>
      </c>
      <c r="CY24" s="7"/>
      <c r="CZ24" s="7"/>
      <c r="DA24" s="7"/>
      <c r="DB24" s="7"/>
      <c r="DC24" s="7"/>
      <c r="DD24" s="7"/>
      <c r="DE24" s="7"/>
      <c r="DF24" s="7"/>
      <c r="DG24" s="7"/>
      <c r="DH24" s="7"/>
      <c r="DI24" s="7"/>
    </row>
    <row r="25" spans="1:113" x14ac:dyDescent="0.35">
      <c r="A25" s="6">
        <f t="shared" si="110"/>
        <v>45672</v>
      </c>
      <c r="B25" s="7">
        <f>VLOOKUP($A25,HAVERD!$A:$BS,B$2,FALSE)</f>
        <v>4.7000999999999999</v>
      </c>
      <c r="C25" s="7">
        <f>VLOOKUP($A25,HAVERD!$A:$BS,C$2,FALSE)</f>
        <v>4.5407893000000001</v>
      </c>
      <c r="D25" s="7">
        <f>VLOOKUP($A25,HAVERD!$A:$BS,D$2,FALSE)</f>
        <v>4.4591868999999997</v>
      </c>
      <c r="E25" s="7">
        <f>VLOOKUP($A25,HAVERD!$A:$BS,E$2,FALSE)</f>
        <v>4.4064639999999997</v>
      </c>
      <c r="F25" s="7">
        <f>VLOOKUP($A25,HAVERD!$A:$BS,F$2,FALSE)</f>
        <v>4.3616583999999996</v>
      </c>
      <c r="G25" s="7">
        <f>VLOOKUP($A25,HAVERD!$A:$BS,G$2,FALSE)</f>
        <v>4.3170662999999996</v>
      </c>
      <c r="H25" s="7">
        <f>VLOOKUP($A25,HAVERD!$A:$BS,H$2,FALSE)</f>
        <v>4.2738664000000002</v>
      </c>
      <c r="I25" s="7">
        <f>VLOOKUP($A25,HAVERD!$A:$BS,I$2,FALSE)</f>
        <v>4.2354390999999998</v>
      </c>
      <c r="J25" s="7">
        <f>VLOOKUP($A25,HAVERD!$A:$BS,J$2,FALSE)</f>
        <v>4.2049041999999996</v>
      </c>
      <c r="K25" s="7">
        <f>VLOOKUP($A25,HAVERD!$A:$BS,K$2,FALSE)</f>
        <v>4.1838277000000001</v>
      </c>
      <c r="L25" s="7">
        <f>VLOOKUP($A25,HAVERD!$A:$BS,L$2,FALSE)</f>
        <v>4.1719023000000002</v>
      </c>
      <c r="M25" s="7">
        <f>VLOOKUP($A25,HAVERD!$A:$BS,M$2,FALSE)</f>
        <v>4.1673743999999999</v>
      </c>
      <c r="N25" s="7">
        <f>VLOOKUP($A25,HAVERD!$A:$BS,N$2,FALSE)</f>
        <v>4.1679820999999997</v>
      </c>
      <c r="O25" s="7">
        <f>VLOOKUP($A25,HAVERD!$A:$BS,O$2,FALSE)</f>
        <v>4.1698252</v>
      </c>
      <c r="P25" s="7">
        <f>VLOOKUP($A25,HAVERD!$A:$BS,P$2,FALSE)</f>
        <v>4.1717003999999998</v>
      </c>
      <c r="Q25" s="7">
        <f>VLOOKUP($A25,HAVERD!$A:$BS,Q$2,FALSE)</f>
        <v>4.1732325000000001</v>
      </c>
      <c r="R25" s="7">
        <f>VLOOKUP($A25,HAVERD!$A:$BS,R$2,FALSE)</f>
        <v>4.1740462999999997</v>
      </c>
      <c r="S25" s="7">
        <f>VLOOKUP($A25,HAVERD!$A:$BS,S$2,FALSE)</f>
        <v>4.1737662999999996</v>
      </c>
      <c r="T25" s="7">
        <f>VLOOKUP($A25,HAVERD!$A:$BS,T$2,FALSE)</f>
        <v>4.1720176000000002</v>
      </c>
      <c r="U25" s="7">
        <f>VLOOKUP($A25,HAVERD!$A:$BS,U$2,FALSE)</f>
        <v>4.1685486999999997</v>
      </c>
      <c r="V25" s="7">
        <f>VLOOKUP($A25,HAVERD!$A:$BS,V$2,FALSE)</f>
        <v>4.1635363999999999</v>
      </c>
      <c r="W25" s="7">
        <f>VLOOKUP($A25,HAVERD!$A:$BS,W$2,FALSE)</f>
        <v>4.1572499000000001</v>
      </c>
      <c r="X25" s="7">
        <f>VLOOKUP($A25,HAVERD!$A:$BS,X$2,FALSE)</f>
        <v>4.1499579000000004</v>
      </c>
      <c r="Y25" s="7">
        <f>VLOOKUP($A25,HAVERD!$A:$BS,Y$2,FALSE)</f>
        <v>4.1419294999999998</v>
      </c>
      <c r="Z25" s="7">
        <f>VLOOKUP($A25,HAVERD!$A:$BS,Z$2,FALSE)</f>
        <v>4.1334337999999997</v>
      </c>
      <c r="AA25" s="7">
        <f>VLOOKUP($A25,HAVERD!$A:$BS,AA$2,FALSE)</f>
        <v>4.1247040000000004</v>
      </c>
      <c r="AB25" s="7">
        <f>VLOOKUP($A25,HAVERD!$A:$BS,AB$2,FALSE)</f>
        <v>4.1158298000000002</v>
      </c>
      <c r="AC25" s="7">
        <f>VLOOKUP($A25,HAVERD!$A:$BS,AC$2,FALSE)</f>
        <v>4.1068657999999996</v>
      </c>
      <c r="AD25" s="7">
        <f>VLOOKUP($A25,HAVERD!$A:$BS,AD$2,FALSE)</f>
        <v>4.0978659000000004</v>
      </c>
      <c r="AE25" s="7">
        <f>VLOOKUP($A25,HAVERD!$A:$BS,AE$2,FALSE)</f>
        <v>4.0888844000000004</v>
      </c>
      <c r="AF25" s="7">
        <f>VLOOKUP($A25,HAVERD!$A:$BS,AF$2,FALSE)</f>
        <v>4.0799754999999998</v>
      </c>
      <c r="AG25" s="7">
        <f>VLOOKUP($A25,HAVERD!$A:$BS,AG$2,FALSE)</f>
        <v>4.0711934000000003</v>
      </c>
      <c r="AH25" s="7">
        <f>VLOOKUP($A25,HAVERD!$A:$BS,AH$2,FALSE)</f>
        <v>4.0625922000000001</v>
      </c>
      <c r="AI25" s="7">
        <f>VLOOKUP($A25,HAVERD!$A:$BS,AI$2,FALSE)</f>
        <v>4.0542262999999998</v>
      </c>
      <c r="AJ25" s="7">
        <f>VLOOKUP($A25,HAVERD!$A:$BS,AJ$2,FALSE)</f>
        <v>4.0461497</v>
      </c>
      <c r="AK25" s="7">
        <f>VLOOKUP($A25,HAVERD!$A:$BS,AK$2,FALSE)</f>
        <v>4.0384165999999997</v>
      </c>
      <c r="AL25" s="7">
        <f>VLOOKUP($A25,HAVERD!$A:$BS,AL$2,FALSE)</f>
        <v>4.0310813999999997</v>
      </c>
      <c r="AM25" s="7">
        <f>VLOOKUP($A25,HAVERD!$A:$BS,AM$2,FALSE)</f>
        <v>4.0241908000000004</v>
      </c>
      <c r="AN25" s="7">
        <f>VLOOKUP($A25,HAVERD!$A:$BS,AN$2,FALSE)</f>
        <v>4.0177563999999997</v>
      </c>
      <c r="AO25" s="7">
        <f>VLOOKUP($A25,HAVERD!$A:$BS,AO$2,FALSE)</f>
        <v>4.0117791</v>
      </c>
      <c r="AP25" s="7">
        <f>VLOOKUP($A25,HAVERD!$A:$BS,AP$2,FALSE)</f>
        <v>4.0062597000000002</v>
      </c>
      <c r="AQ25" s="7">
        <f>VLOOKUP($A25,HAVERD!$A:$BS,AQ$2,FALSE)</f>
        <v>4.0011988000000001</v>
      </c>
      <c r="AR25" s="7">
        <f>VLOOKUP($A25,HAVERD!$A:$BS,AR$2,FALSE)</f>
        <v>3.9965975</v>
      </c>
      <c r="AS25" s="7">
        <f>VLOOKUP($A25,HAVERD!$A:$BS,AS$2,FALSE)</f>
        <v>3.9924563000000002</v>
      </c>
      <c r="AT25" s="7">
        <f>VLOOKUP($A25,HAVERD!$A:$BS,AT$2,FALSE)</f>
        <v>3.9887760999999999</v>
      </c>
      <c r="AU25" s="7">
        <f>VLOOKUP($A25,HAVERD!$A:$BS,AU$2,FALSE)</f>
        <v>3.9855577000000002</v>
      </c>
      <c r="AV25" s="7">
        <f>VLOOKUP($A25,HAVERD!$A:$BS,AV$2,FALSE)</f>
        <v>3.982802</v>
      </c>
      <c r="AW25" s="7">
        <f>VLOOKUP($A25,HAVERD!$A:$BS,AW$2,FALSE)</f>
        <v>3.9805096</v>
      </c>
      <c r="AX25" s="7">
        <f>VLOOKUP($A25,HAVERD!$A:$BS,AX$2,FALSE)</f>
        <v>3.9786814000000001</v>
      </c>
      <c r="BA25" s="6">
        <f t="shared" si="111"/>
        <v>45758</v>
      </c>
      <c r="BB25" s="7">
        <f>_xlfn.IFNA(VLOOKUP($BA25,HAVERD!$A:$BS,BB$2,FALSE),"")</f>
        <v>4.4584000000000001</v>
      </c>
      <c r="BC25" s="7">
        <f>_xlfn.IFNA(VLOOKUP($BA25,HAVERD!$A:$BS,BC$2,FALSE),"")</f>
        <v>4.3184361000000004</v>
      </c>
      <c r="BD25" s="7">
        <f>_xlfn.IFNA(VLOOKUP($BA25,HAVERD!$A:$BS,BD$2,FALSE),"")</f>
        <v>4.1965725999999997</v>
      </c>
      <c r="BE25" s="7">
        <f>_xlfn.IFNA(VLOOKUP($BA25,HAVERD!$A:$BS,BE$2,FALSE),"")</f>
        <v>4.1021143999999996</v>
      </c>
      <c r="BF25" s="7">
        <f>_xlfn.IFNA(VLOOKUP($BA25,HAVERD!$A:$BS,BF$2,FALSE),"")</f>
        <v>4.0153236999999997</v>
      </c>
      <c r="BG25" s="7">
        <f>_xlfn.IFNA(VLOOKUP($BA25,HAVERD!$A:$BS,BG$2,FALSE),"")</f>
        <v>3.9311989999999999</v>
      </c>
      <c r="BH25" s="7">
        <f>_xlfn.IFNA(VLOOKUP($BA25,HAVERD!$A:$BS,BH$2,FALSE),"")</f>
        <v>3.8543074000000002</v>
      </c>
      <c r="BI25" s="7">
        <f>_xlfn.IFNA(VLOOKUP($BA25,HAVERD!$A:$BS,BI$2,FALSE),"")</f>
        <v>3.7891968</v>
      </c>
      <c r="BJ25" s="7">
        <f>_xlfn.IFNA(VLOOKUP($BA25,HAVERD!$A:$BS,BJ$2,FALSE),"")</f>
        <v>3.7381077999999999</v>
      </c>
      <c r="BK25" s="7">
        <f>_xlfn.IFNA(VLOOKUP($BA25,HAVERD!$A:$BS,BK$2,FALSE),"")</f>
        <v>3.7001371999999999</v>
      </c>
      <c r="BL25" s="7">
        <f>_xlfn.IFNA(VLOOKUP($BA25,HAVERD!$A:$BS,BL$2,FALSE),"")</f>
        <v>3.6734220999999998</v>
      </c>
      <c r="BM25" s="7">
        <f>_xlfn.IFNA(VLOOKUP($BA25,HAVERD!$A:$BS,BM$2,FALSE),"")</f>
        <v>3.6555221000000002</v>
      </c>
      <c r="BN25" s="7">
        <f>_xlfn.IFNA(VLOOKUP($BA25,HAVERD!$A:$BS,BN$2,FALSE),"")</f>
        <v>3.6445082000000002</v>
      </c>
      <c r="BO25" s="7">
        <f>_xlfn.IFNA(VLOOKUP($BA25,HAVERD!$A:$BS,BO$2,FALSE),"")</f>
        <v>3.6377014999999999</v>
      </c>
      <c r="BP25" s="7">
        <f>_xlfn.IFNA(VLOOKUP($BA25,HAVERD!$A:$BS,BP$2,FALSE),"")</f>
        <v>3.6339573000000001</v>
      </c>
      <c r="BQ25" s="7">
        <f>_xlfn.IFNA(VLOOKUP($BA25,HAVERD!$A:$BS,BQ$2,FALSE),"")</f>
        <v>3.6327048</v>
      </c>
      <c r="BR25" s="7">
        <f>_xlfn.IFNA(VLOOKUP($BA25,HAVERD!$A:$BS,BR$2,FALSE),"")</f>
        <v>3.6333730000000002</v>
      </c>
      <c r="BS25" s="7">
        <f>_xlfn.IFNA(VLOOKUP($BA25,HAVERD!$A:$BS,BS$2,FALSE),"")</f>
        <v>3.6353911000000001</v>
      </c>
      <c r="BT25" s="7">
        <f>_xlfn.IFNA(VLOOKUP($BA25,HAVERD!$A:$BS,BT$2,FALSE),"")</f>
        <v>3.6381880999999998</v>
      </c>
      <c r="BU25" s="7">
        <f>_xlfn.IFNA(VLOOKUP($BA25,HAVERD!$A:$BS,BU$2,FALSE),"")</f>
        <v>3.6412854000000001</v>
      </c>
      <c r="BV25" s="7">
        <f>_xlfn.IFNA(VLOOKUP($BA25,HAVERD!$A:$BS,BV$2,FALSE),"")</f>
        <v>3.6446309000000001</v>
      </c>
      <c r="BW25" s="7">
        <f>_xlfn.IFNA(VLOOKUP($BA25,HAVERD!$A:$BS,BW$2,FALSE),"")</f>
        <v>3.6482967999999998</v>
      </c>
      <c r="BX25" s="7">
        <f>_xlfn.IFNA(VLOOKUP($BA25,HAVERD!$A:$BS,BX$2,FALSE),"")</f>
        <v>3.6523547000000001</v>
      </c>
      <c r="BY25" s="7">
        <f>_xlfn.IFNA(VLOOKUP($BA25,HAVERD!$A:$BS,BY$2,FALSE),"")</f>
        <v>3.6568767000000002</v>
      </c>
      <c r="BZ25" s="7">
        <f>_xlfn.IFNA(VLOOKUP($BA25,HAVERD!$A:$BS,BZ$2,FALSE),"")</f>
        <v>3.6619347000000002</v>
      </c>
      <c r="CA25" s="7">
        <f>_xlfn.IFNA(VLOOKUP($BA25,HAVERD!$A:$BS,CA$2,FALSE),"")</f>
        <v>3.6675843000000001</v>
      </c>
      <c r="CB25" s="7">
        <f>_xlfn.IFNA(VLOOKUP($BA25,HAVERD!$A:$BS,CB$2,FALSE),"")</f>
        <v>3.6738099000000002</v>
      </c>
      <c r="CC25" s="7">
        <f>_xlfn.IFNA(VLOOKUP($BA25,HAVERD!$A:$BS,CC$2,FALSE),"")</f>
        <v>3.6805761000000001</v>
      </c>
      <c r="CD25" s="7">
        <f>_xlfn.IFNA(VLOOKUP($BA25,HAVERD!$A:$BS,CD$2,FALSE),"")</f>
        <v>3.6878473999999999</v>
      </c>
      <c r="CE25" s="7">
        <f>_xlfn.IFNA(VLOOKUP($BA25,HAVERD!$A:$BS,CE$2,FALSE),"")</f>
        <v>3.6955884999999999</v>
      </c>
      <c r="CF25" s="7">
        <f>_xlfn.IFNA(VLOOKUP($BA25,HAVERD!$A:$BS,CF$2,FALSE),"")</f>
        <v>3.7037639000000002</v>
      </c>
      <c r="CG25" s="7">
        <f>_xlfn.IFNA(VLOOKUP($BA25,HAVERD!$A:$BS,CG$2,FALSE),"")</f>
        <v>3.7123382999999999</v>
      </c>
      <c r="CH25" s="7">
        <f>_xlfn.IFNA(VLOOKUP($BA25,HAVERD!$A:$BS,CH$2,FALSE),"")</f>
        <v>3.7212762000000001</v>
      </c>
      <c r="CI25" s="7">
        <f>_xlfn.IFNA(VLOOKUP($BA25,HAVERD!$A:$BS,CI$2,FALSE),"")</f>
        <v>3.7305423000000002</v>
      </c>
      <c r="CJ25" s="7">
        <f>_xlfn.IFNA(VLOOKUP($BA25,HAVERD!$A:$BS,CJ$2,FALSE),"")</f>
        <v>3.7401010000000001</v>
      </c>
      <c r="CK25" s="7">
        <f>_xlfn.IFNA(VLOOKUP($BA25,HAVERD!$A:$BS,CK$2,FALSE),"")</f>
        <v>3.7499170999999998</v>
      </c>
      <c r="CL25" s="7">
        <f>_xlfn.IFNA(VLOOKUP($BA25,HAVERD!$A:$BS,CL$2,FALSE),"")</f>
        <v>3.7599551</v>
      </c>
      <c r="CM25" s="7">
        <f>_xlfn.IFNA(VLOOKUP($BA25,HAVERD!$A:$BS,CM$2,FALSE),"")</f>
        <v>3.7701836000000002</v>
      </c>
      <c r="CN25" s="7">
        <f>_xlfn.IFNA(VLOOKUP($BA25,HAVERD!$A:$BS,CN$2,FALSE),"")</f>
        <v>3.7805890999999998</v>
      </c>
      <c r="CO25" s="7">
        <f>_xlfn.IFNA(VLOOKUP($BA25,HAVERD!$A:$BS,CO$2,FALSE),"")</f>
        <v>3.7911628999999998</v>
      </c>
      <c r="CP25" s="7">
        <f>_xlfn.IFNA(VLOOKUP($BA25,HAVERD!$A:$BS,CP$2,FALSE),"")</f>
        <v>3.8018964999999998</v>
      </c>
      <c r="CQ25" s="7">
        <f>_xlfn.IFNA(VLOOKUP($BA25,HAVERD!$A:$BS,CQ$2,FALSE),"")</f>
        <v>3.8127813000000002</v>
      </c>
      <c r="CR25" s="7">
        <f>_xlfn.IFNA(VLOOKUP($BA25,HAVERD!$A:$BS,CR$2,FALSE),"")</f>
        <v>3.8238085000000002</v>
      </c>
      <c r="CS25" s="7">
        <f>_xlfn.IFNA(VLOOKUP($BA25,HAVERD!$A:$BS,CS$2,FALSE),"")</f>
        <v>3.8349696999999998</v>
      </c>
      <c r="CT25" s="7">
        <f>_xlfn.IFNA(VLOOKUP($BA25,HAVERD!$A:$BS,CT$2,FALSE),"")</f>
        <v>3.8462559999999999</v>
      </c>
      <c r="CU25" s="7">
        <f>_xlfn.IFNA(VLOOKUP($BA25,HAVERD!$A:$BS,CU$2,FALSE),"")</f>
        <v>3.8576590999999998</v>
      </c>
      <c r="CV25" s="7">
        <f>_xlfn.IFNA(VLOOKUP($BA25,HAVERD!$A:$BS,CV$2,FALSE),"")</f>
        <v>3.8691700999999998</v>
      </c>
      <c r="CW25" s="7">
        <f>_xlfn.IFNA(VLOOKUP($BA25,HAVERD!$A:$BS,CW$2,FALSE),"")</f>
        <v>3.8807806</v>
      </c>
      <c r="CX25" s="7">
        <f>_xlfn.IFNA(VLOOKUP($BA25,HAVERD!$A:$BS,CX$2,FALSE),"")</f>
        <v>3.8924818000000001</v>
      </c>
      <c r="CY25" s="7"/>
      <c r="CZ25" s="7"/>
      <c r="DA25" s="7"/>
      <c r="DB25" s="7"/>
      <c r="DC25" s="7"/>
      <c r="DD25" s="7"/>
      <c r="DE25" s="7"/>
      <c r="DF25" s="7"/>
      <c r="DG25" s="7"/>
      <c r="DH25" s="7"/>
      <c r="DI25" s="7"/>
    </row>
    <row r="26" spans="1:113" x14ac:dyDescent="0.35">
      <c r="A26" s="6">
        <f t="shared" si="110"/>
        <v>45673</v>
      </c>
      <c r="B26" s="7">
        <f>VLOOKUP($A26,HAVERD!$A:$BS,B$2,FALSE)</f>
        <v>4.7</v>
      </c>
      <c r="C26" s="7">
        <f>VLOOKUP($A26,HAVERD!$A:$BS,C$2,FALSE)</f>
        <v>4.5365792000000003</v>
      </c>
      <c r="D26" s="7">
        <f>VLOOKUP($A26,HAVERD!$A:$BS,D$2,FALSE)</f>
        <v>4.4591431000000004</v>
      </c>
      <c r="E26" s="7">
        <f>VLOOKUP($A26,HAVERD!$A:$BS,E$2,FALSE)</f>
        <v>4.4049873000000002</v>
      </c>
      <c r="F26" s="7">
        <f>VLOOKUP($A26,HAVERD!$A:$BS,F$2,FALSE)</f>
        <v>4.3545296999999996</v>
      </c>
      <c r="G26" s="7">
        <f>VLOOKUP($A26,HAVERD!$A:$BS,G$2,FALSE)</f>
        <v>4.3030818999999996</v>
      </c>
      <c r="H26" s="7">
        <f>VLOOKUP($A26,HAVERD!$A:$BS,H$2,FALSE)</f>
        <v>4.2536483</v>
      </c>
      <c r="I26" s="7">
        <f>VLOOKUP($A26,HAVERD!$A:$BS,I$2,FALSE)</f>
        <v>4.2099764000000004</v>
      </c>
      <c r="J26" s="7">
        <f>VLOOKUP($A26,HAVERD!$A:$BS,J$2,FALSE)</f>
        <v>4.1748592000000002</v>
      </c>
      <c r="K26" s="7">
        <f>VLOOKUP($A26,HAVERD!$A:$BS,K$2,FALSE)</f>
        <v>4.1494470999999997</v>
      </c>
      <c r="L26" s="7">
        <f>VLOOKUP($A26,HAVERD!$A:$BS,L$2,FALSE)</f>
        <v>4.1332193999999998</v>
      </c>
      <c r="M26" s="7">
        <f>VLOOKUP($A26,HAVERD!$A:$BS,M$2,FALSE)</f>
        <v>4.1244623999999996</v>
      </c>
      <c r="N26" s="7">
        <f>VLOOKUP($A26,HAVERD!$A:$BS,N$2,FALSE)</f>
        <v>4.1208536999999996</v>
      </c>
      <c r="O26" s="7">
        <f>VLOOKUP($A26,HAVERD!$A:$BS,O$2,FALSE)</f>
        <v>4.1185891999999997</v>
      </c>
      <c r="P26" s="7">
        <f>VLOOKUP($A26,HAVERD!$A:$BS,P$2,FALSE)</f>
        <v>4.1164940999999997</v>
      </c>
      <c r="Q26" s="7">
        <f>VLOOKUP($A26,HAVERD!$A:$BS,Q$2,FALSE)</f>
        <v>4.1141895000000002</v>
      </c>
      <c r="R26" s="7">
        <f>VLOOKUP($A26,HAVERD!$A:$BS,R$2,FALSE)</f>
        <v>4.1112960999999997</v>
      </c>
      <c r="S26" s="7">
        <f>VLOOKUP($A26,HAVERD!$A:$BS,S$2,FALSE)</f>
        <v>4.1074346999999998</v>
      </c>
      <c r="T26" s="7">
        <f>VLOOKUP($A26,HAVERD!$A:$BS,T$2,FALSE)</f>
        <v>4.1022262999999999</v>
      </c>
      <c r="U26" s="7">
        <f>VLOOKUP($A26,HAVERD!$A:$BS,U$2,FALSE)</f>
        <v>4.0954324</v>
      </c>
      <c r="V26" s="7">
        <f>VLOOKUP($A26,HAVERD!$A:$BS,V$2,FALSE)</f>
        <v>4.0873004999999996</v>
      </c>
      <c r="W26" s="7">
        <f>VLOOKUP($A26,HAVERD!$A:$BS,W$2,FALSE)</f>
        <v>4.0781828000000004</v>
      </c>
      <c r="X26" s="7">
        <f>VLOOKUP($A26,HAVERD!$A:$BS,X$2,FALSE)</f>
        <v>4.0684313000000003</v>
      </c>
      <c r="Y26" s="7">
        <f>VLOOKUP($A26,HAVERD!$A:$BS,Y$2,FALSE)</f>
        <v>4.0583980000000004</v>
      </c>
      <c r="Z26" s="7">
        <f>VLOOKUP($A26,HAVERD!$A:$BS,Z$2,FALSE)</f>
        <v>4.0484353999999998</v>
      </c>
      <c r="AA26" s="7">
        <f>VLOOKUP($A26,HAVERD!$A:$BS,AA$2,FALSE)</f>
        <v>4.0388478000000001</v>
      </c>
      <c r="AB26" s="7">
        <f>VLOOKUP($A26,HAVERD!$A:$BS,AB$2,FALSE)</f>
        <v>4.0297074999999998</v>
      </c>
      <c r="AC26" s="7">
        <f>VLOOKUP($A26,HAVERD!$A:$BS,AC$2,FALSE)</f>
        <v>4.0210166999999997</v>
      </c>
      <c r="AD26" s="7">
        <f>VLOOKUP($A26,HAVERD!$A:$BS,AD$2,FALSE)</f>
        <v>4.0127768000000001</v>
      </c>
      <c r="AE26" s="7">
        <f>VLOOKUP($A26,HAVERD!$A:$BS,AE$2,FALSE)</f>
        <v>4.0049897000000003</v>
      </c>
      <c r="AF26" s="7">
        <f>VLOOKUP($A26,HAVERD!$A:$BS,AF$2,FALSE)</f>
        <v>3.9976574</v>
      </c>
      <c r="AG26" s="7">
        <f>VLOOKUP($A26,HAVERD!$A:$BS,AG$2,FALSE)</f>
        <v>3.9907815000000002</v>
      </c>
      <c r="AH26" s="7">
        <f>VLOOKUP($A26,HAVERD!$A:$BS,AH$2,FALSE)</f>
        <v>3.9843636999999998</v>
      </c>
      <c r="AI26" s="7">
        <f>VLOOKUP($A26,HAVERD!$A:$BS,AI$2,FALSE)</f>
        <v>3.9784060999999999</v>
      </c>
      <c r="AJ26" s="7">
        <f>VLOOKUP($A26,HAVERD!$A:$BS,AJ$2,FALSE)</f>
        <v>3.9729103000000001</v>
      </c>
      <c r="AK26" s="7">
        <f>VLOOKUP($A26,HAVERD!$A:$BS,AK$2,FALSE)</f>
        <v>3.9678779999999998</v>
      </c>
      <c r="AL26" s="7">
        <f>VLOOKUP($A26,HAVERD!$A:$BS,AL$2,FALSE)</f>
        <v>3.9633112000000001</v>
      </c>
      <c r="AM26" s="7">
        <f>VLOOKUP($A26,HAVERD!$A:$BS,AM$2,FALSE)</f>
        <v>3.9592092999999999</v>
      </c>
      <c r="AN26" s="7">
        <f>VLOOKUP($A26,HAVERD!$A:$BS,AN$2,FALSE)</f>
        <v>3.9555620999999999</v>
      </c>
      <c r="AO26" s="7">
        <f>VLOOKUP($A26,HAVERD!$A:$BS,AO$2,FALSE)</f>
        <v>3.9523562999999999</v>
      </c>
      <c r="AP26" s="7">
        <f>VLOOKUP($A26,HAVERD!$A:$BS,AP$2,FALSE)</f>
        <v>3.949579</v>
      </c>
      <c r="AQ26" s="7">
        <f>VLOOKUP($A26,HAVERD!$A:$BS,AQ$2,FALSE)</f>
        <v>3.9472170000000002</v>
      </c>
      <c r="AR26" s="7">
        <f>VLOOKUP($A26,HAVERD!$A:$BS,AR$2,FALSE)</f>
        <v>3.9452571999999999</v>
      </c>
      <c r="AS26" s="7">
        <f>VLOOKUP($A26,HAVERD!$A:$BS,AS$2,FALSE)</f>
        <v>3.9436865000000001</v>
      </c>
      <c r="AT26" s="7">
        <f>VLOOKUP($A26,HAVERD!$A:$BS,AT$2,FALSE)</f>
        <v>3.9424918</v>
      </c>
      <c r="AU26" s="7">
        <f>VLOOKUP($A26,HAVERD!$A:$BS,AU$2,FALSE)</f>
        <v>3.9416601</v>
      </c>
      <c r="AV26" s="7">
        <f>VLOOKUP($A26,HAVERD!$A:$BS,AV$2,FALSE)</f>
        <v>3.9411782</v>
      </c>
      <c r="AW26" s="7">
        <f>VLOOKUP($A26,HAVERD!$A:$BS,AW$2,FALSE)</f>
        <v>3.941033</v>
      </c>
      <c r="AX26" s="7">
        <f>VLOOKUP($A26,HAVERD!$A:$BS,AX$2,FALSE)</f>
        <v>3.9412115000000001</v>
      </c>
      <c r="BA26" s="6">
        <f t="shared" si="111"/>
        <v>45761</v>
      </c>
      <c r="BB26" s="7">
        <f>_xlfn.IFNA(VLOOKUP($BA26,HAVERD!$A:$BS,BB$2,FALSE),"")</f>
        <v>4.4581999999999997</v>
      </c>
      <c r="BC26" s="7">
        <f>_xlfn.IFNA(VLOOKUP($BA26,HAVERD!$A:$BS,BC$2,FALSE),"")</f>
        <v>4.3126920999999996</v>
      </c>
      <c r="BD26" s="7">
        <f>_xlfn.IFNA(VLOOKUP($BA26,HAVERD!$A:$BS,BD$2,FALSE),"")</f>
        <v>4.1913673999999999</v>
      </c>
      <c r="BE26" s="7">
        <f>_xlfn.IFNA(VLOOKUP($BA26,HAVERD!$A:$BS,BE$2,FALSE),"")</f>
        <v>4.0990095999999996</v>
      </c>
      <c r="BF26" s="7">
        <f>_xlfn.IFNA(VLOOKUP($BA26,HAVERD!$A:$BS,BF$2,FALSE),"")</f>
        <v>4.0149637</v>
      </c>
      <c r="BG26" s="7">
        <f>_xlfn.IFNA(VLOOKUP($BA26,HAVERD!$A:$BS,BG$2,FALSE),"")</f>
        <v>3.9315020000000001</v>
      </c>
      <c r="BH26" s="7">
        <f>_xlfn.IFNA(VLOOKUP($BA26,HAVERD!$A:$BS,BH$2,FALSE),"")</f>
        <v>3.8525100000000001</v>
      </c>
      <c r="BI26" s="7">
        <f>_xlfn.IFNA(VLOOKUP($BA26,HAVERD!$A:$BS,BI$2,FALSE),"")</f>
        <v>3.7838345000000002</v>
      </c>
      <c r="BJ26" s="7">
        <f>_xlfn.IFNA(VLOOKUP($BA26,HAVERD!$A:$BS,BJ$2,FALSE),"")</f>
        <v>3.7296985999999999</v>
      </c>
      <c r="BK26" s="7">
        <f>_xlfn.IFNA(VLOOKUP($BA26,HAVERD!$A:$BS,BK$2,FALSE),"")</f>
        <v>3.6917016999999999</v>
      </c>
      <c r="BL26" s="7">
        <f>_xlfn.IFNA(VLOOKUP($BA26,HAVERD!$A:$BS,BL$2,FALSE),"")</f>
        <v>3.6681943000000001</v>
      </c>
      <c r="BM26" s="7">
        <f>_xlfn.IFNA(VLOOKUP($BA26,HAVERD!$A:$BS,BM$2,FALSE),"")</f>
        <v>3.6560891999999998</v>
      </c>
      <c r="BN26" s="7">
        <f>_xlfn.IFNA(VLOOKUP($BA26,HAVERD!$A:$BS,BN$2,FALSE),"")</f>
        <v>3.6520936000000002</v>
      </c>
      <c r="BO26" s="7">
        <f>_xlfn.IFNA(VLOOKUP($BA26,HAVERD!$A:$BS,BO$2,FALSE),"")</f>
        <v>3.6516183999999998</v>
      </c>
      <c r="BP26" s="7">
        <f>_xlfn.IFNA(VLOOKUP($BA26,HAVERD!$A:$BS,BP$2,FALSE),"")</f>
        <v>3.6531327999999998</v>
      </c>
      <c r="BQ26" s="7">
        <f>_xlfn.IFNA(VLOOKUP($BA26,HAVERD!$A:$BS,BQ$2,FALSE),"")</f>
        <v>3.6560448999999999</v>
      </c>
      <c r="BR26" s="7">
        <f>_xlfn.IFNA(VLOOKUP($BA26,HAVERD!$A:$BS,BR$2,FALSE),"")</f>
        <v>3.6597628000000002</v>
      </c>
      <c r="BS26" s="7">
        <f>_xlfn.IFNA(VLOOKUP($BA26,HAVERD!$A:$BS,BS$2,FALSE),"")</f>
        <v>3.6636945000000001</v>
      </c>
      <c r="BT26" s="7">
        <f>_xlfn.IFNA(VLOOKUP($BA26,HAVERD!$A:$BS,BT$2,FALSE),"")</f>
        <v>3.6672481000000001</v>
      </c>
      <c r="BU26" s="7">
        <f>_xlfn.IFNA(VLOOKUP($BA26,HAVERD!$A:$BS,BU$2,FALSE),"")</f>
        <v>3.6699619000000001</v>
      </c>
      <c r="BV26" s="7">
        <f>_xlfn.IFNA(VLOOKUP($BA26,HAVERD!$A:$BS,BV$2,FALSE),"")</f>
        <v>3.6719206</v>
      </c>
      <c r="BW26" s="7">
        <f>_xlfn.IFNA(VLOOKUP($BA26,HAVERD!$A:$BS,BW$2,FALSE),"")</f>
        <v>3.6733528999999998</v>
      </c>
      <c r="BX26" s="7">
        <f>_xlfn.IFNA(VLOOKUP($BA26,HAVERD!$A:$BS,BX$2,FALSE),"")</f>
        <v>3.6744870999999999</v>
      </c>
      <c r="BY26" s="7">
        <f>_xlfn.IFNA(VLOOKUP($BA26,HAVERD!$A:$BS,BY$2,FALSE),"")</f>
        <v>3.6755517000000002</v>
      </c>
      <c r="BZ26" s="7">
        <f>_xlfn.IFNA(VLOOKUP($BA26,HAVERD!$A:$BS,BZ$2,FALSE),"")</f>
        <v>3.6767753000000001</v>
      </c>
      <c r="CA26" s="7">
        <f>_xlfn.IFNA(VLOOKUP($BA26,HAVERD!$A:$BS,CA$2,FALSE),"")</f>
        <v>3.6783497000000001</v>
      </c>
      <c r="CB26" s="7">
        <f>_xlfn.IFNA(VLOOKUP($BA26,HAVERD!$A:$BS,CB$2,FALSE),"")</f>
        <v>3.68032</v>
      </c>
      <c r="CC26" s="7">
        <f>_xlfn.IFNA(VLOOKUP($BA26,HAVERD!$A:$BS,CC$2,FALSE),"")</f>
        <v>3.6826948000000002</v>
      </c>
      <c r="CD26" s="7">
        <f>_xlfn.IFNA(VLOOKUP($BA26,HAVERD!$A:$BS,CD$2,FALSE),"")</f>
        <v>3.6854827999999999</v>
      </c>
      <c r="CE26" s="7">
        <f>_xlfn.IFNA(VLOOKUP($BA26,HAVERD!$A:$BS,CE$2,FALSE),"")</f>
        <v>3.6886923999999999</v>
      </c>
      <c r="CF26" s="7">
        <f>_xlfn.IFNA(VLOOKUP($BA26,HAVERD!$A:$BS,CF$2,FALSE),"")</f>
        <v>3.6923322000000001</v>
      </c>
      <c r="CG26" s="7">
        <f>_xlfn.IFNA(VLOOKUP($BA26,HAVERD!$A:$BS,CG$2,FALSE),"")</f>
        <v>3.6964109000000001</v>
      </c>
      <c r="CH26" s="7">
        <f>_xlfn.IFNA(VLOOKUP($BA26,HAVERD!$A:$BS,CH$2,FALSE),"")</f>
        <v>3.7009368</v>
      </c>
      <c r="CI26" s="7">
        <f>_xlfn.IFNA(VLOOKUP($BA26,HAVERD!$A:$BS,CI$2,FALSE),"")</f>
        <v>3.7059186999999998</v>
      </c>
      <c r="CJ26" s="7">
        <f>_xlfn.IFNA(VLOOKUP($BA26,HAVERD!$A:$BS,CJ$2,FALSE),"")</f>
        <v>3.7113651000000001</v>
      </c>
      <c r="CK26" s="7">
        <f>_xlfn.IFNA(VLOOKUP($BA26,HAVERD!$A:$BS,CK$2,FALSE),"")</f>
        <v>3.7172844999999999</v>
      </c>
      <c r="CL26" s="7">
        <f>_xlfn.IFNA(VLOOKUP($BA26,HAVERD!$A:$BS,CL$2,FALSE),"")</f>
        <v>3.7236855000000002</v>
      </c>
      <c r="CM26" s="7">
        <f>_xlfn.IFNA(VLOOKUP($BA26,HAVERD!$A:$BS,CM$2,FALSE),"")</f>
        <v>3.7305742999999998</v>
      </c>
      <c r="CN26" s="7">
        <f>_xlfn.IFNA(VLOOKUP($BA26,HAVERD!$A:$BS,CN$2,FALSE),"")</f>
        <v>3.7379419999999999</v>
      </c>
      <c r="CO26" s="7">
        <f>_xlfn.IFNA(VLOOKUP($BA26,HAVERD!$A:$BS,CO$2,FALSE),"")</f>
        <v>3.7457731000000001</v>
      </c>
      <c r="CP26" s="7">
        <f>_xlfn.IFNA(VLOOKUP($BA26,HAVERD!$A:$BS,CP$2,FALSE),"")</f>
        <v>3.7540526000000001</v>
      </c>
      <c r="CQ26" s="7">
        <f>_xlfn.IFNA(VLOOKUP($BA26,HAVERD!$A:$BS,CQ$2,FALSE),"")</f>
        <v>3.7627649999999999</v>
      </c>
      <c r="CR26" s="7">
        <f>_xlfn.IFNA(VLOOKUP($BA26,HAVERD!$A:$BS,CR$2,FALSE),"")</f>
        <v>3.7718951000000001</v>
      </c>
      <c r="CS26" s="7">
        <f>_xlfn.IFNA(VLOOKUP($BA26,HAVERD!$A:$BS,CS$2,FALSE),"")</f>
        <v>3.7814276000000002</v>
      </c>
      <c r="CT26" s="7">
        <f>_xlfn.IFNA(VLOOKUP($BA26,HAVERD!$A:$BS,CT$2,FALSE),"")</f>
        <v>3.7913473</v>
      </c>
      <c r="CU26" s="7">
        <f>_xlfn.IFNA(VLOOKUP($BA26,HAVERD!$A:$BS,CU$2,FALSE),"")</f>
        <v>3.8016388999999999</v>
      </c>
      <c r="CV26" s="7">
        <f>_xlfn.IFNA(VLOOKUP($BA26,HAVERD!$A:$BS,CV$2,FALSE),"")</f>
        <v>3.8122870999999998</v>
      </c>
      <c r="CW26" s="7">
        <f>_xlfn.IFNA(VLOOKUP($BA26,HAVERD!$A:$BS,CW$2,FALSE),"")</f>
        <v>3.8232765999999998</v>
      </c>
      <c r="CX26" s="7">
        <f>_xlfn.IFNA(VLOOKUP($BA26,HAVERD!$A:$BS,CX$2,FALSE),"")</f>
        <v>3.8345921000000001</v>
      </c>
      <c r="CY26" s="7"/>
      <c r="CZ26" s="7"/>
      <c r="DA26" s="7"/>
      <c r="DB26" s="7"/>
      <c r="DC26" s="7"/>
      <c r="DD26" s="7"/>
      <c r="DE26" s="7"/>
      <c r="DF26" s="7"/>
      <c r="DG26" s="7"/>
      <c r="DH26" s="7"/>
      <c r="DI26" s="7"/>
    </row>
    <row r="27" spans="1:113" x14ac:dyDescent="0.35">
      <c r="A27" s="6">
        <f t="shared" si="110"/>
        <v>45674</v>
      </c>
      <c r="B27" s="7">
        <f>VLOOKUP($A27,HAVERD!$A:$BS,B$2,FALSE)</f>
        <v>4.7</v>
      </c>
      <c r="C27" s="7">
        <f>VLOOKUP($A27,HAVERD!$A:$BS,C$2,FALSE)</f>
        <v>4.5219513999999998</v>
      </c>
      <c r="D27" s="7">
        <f>VLOOKUP($A27,HAVERD!$A:$BS,D$2,FALSE)</f>
        <v>4.4415724000000001</v>
      </c>
      <c r="E27" s="7">
        <f>VLOOKUP($A27,HAVERD!$A:$BS,E$2,FALSE)</f>
        <v>4.3810210999999999</v>
      </c>
      <c r="F27" s="7">
        <f>VLOOKUP($A27,HAVERD!$A:$BS,F$2,FALSE)</f>
        <v>4.3255362000000002</v>
      </c>
      <c r="G27" s="7">
        <f>VLOOKUP($A27,HAVERD!$A:$BS,G$2,FALSE)</f>
        <v>4.2715313999999998</v>
      </c>
      <c r="H27" s="7">
        <f>VLOOKUP($A27,HAVERD!$A:$BS,H$2,FALSE)</f>
        <v>4.2216814999999999</v>
      </c>
      <c r="I27" s="7">
        <f>VLOOKUP($A27,HAVERD!$A:$BS,I$2,FALSE)</f>
        <v>4.1788800999999998</v>
      </c>
      <c r="J27" s="7">
        <f>VLOOKUP($A27,HAVERD!$A:$BS,J$2,FALSE)</f>
        <v>4.144927</v>
      </c>
      <c r="K27" s="7">
        <f>VLOOKUP($A27,HAVERD!$A:$BS,K$2,FALSE)</f>
        <v>4.1202630999999998</v>
      </c>
      <c r="L27" s="7">
        <f>VLOOKUP($A27,HAVERD!$A:$BS,L$2,FALSE)</f>
        <v>4.1039947000000003</v>
      </c>
      <c r="M27" s="7">
        <f>VLOOKUP($A27,HAVERD!$A:$BS,M$2,FALSE)</f>
        <v>4.0944769000000001</v>
      </c>
      <c r="N27" s="7">
        <f>VLOOKUP($A27,HAVERD!$A:$BS,N$2,FALSE)</f>
        <v>4.0895049999999999</v>
      </c>
      <c r="O27" s="7">
        <f>VLOOKUP($A27,HAVERD!$A:$BS,O$2,FALSE)</f>
        <v>4.0853634999999997</v>
      </c>
      <c r="P27" s="7">
        <f>VLOOKUP($A27,HAVERD!$A:$BS,P$2,FALSE)</f>
        <v>4.0809733000000001</v>
      </c>
      <c r="Q27" s="7">
        <f>VLOOKUP($A27,HAVERD!$A:$BS,Q$2,FALSE)</f>
        <v>4.0762153000000003</v>
      </c>
      <c r="R27" s="7">
        <f>VLOOKUP($A27,HAVERD!$A:$BS,R$2,FALSE)</f>
        <v>4.0709704000000002</v>
      </c>
      <c r="S27" s="7">
        <f>VLOOKUP($A27,HAVERD!$A:$BS,S$2,FALSE)</f>
        <v>4.0651196000000001</v>
      </c>
      <c r="T27" s="7">
        <f>VLOOKUP($A27,HAVERD!$A:$BS,T$2,FALSE)</f>
        <v>4.0585440999999998</v>
      </c>
      <c r="U27" s="7">
        <f>VLOOKUP($A27,HAVERD!$A:$BS,U$2,FALSE)</f>
        <v>4.0511869000000003</v>
      </c>
      <c r="V27" s="7">
        <f>VLOOKUP($A27,HAVERD!$A:$BS,V$2,FALSE)</f>
        <v>4.0432058</v>
      </c>
      <c r="W27" s="7">
        <f>VLOOKUP($A27,HAVERD!$A:$BS,W$2,FALSE)</f>
        <v>4.0348049000000001</v>
      </c>
      <c r="X27" s="7">
        <f>VLOOKUP($A27,HAVERD!$A:$BS,X$2,FALSE)</f>
        <v>4.0261883000000003</v>
      </c>
      <c r="Y27" s="7">
        <f>VLOOKUP($A27,HAVERD!$A:$BS,Y$2,FALSE)</f>
        <v>4.0175599000000002</v>
      </c>
      <c r="Z27" s="7">
        <f>VLOOKUP($A27,HAVERD!$A:$BS,Z$2,FALSE)</f>
        <v>4.0091239999999999</v>
      </c>
      <c r="AA27" s="7">
        <f>VLOOKUP($A27,HAVERD!$A:$BS,AA$2,FALSE)</f>
        <v>4.0010532000000003</v>
      </c>
      <c r="AB27" s="7">
        <f>VLOOKUP($A27,HAVERD!$A:$BS,AB$2,FALSE)</f>
        <v>3.9933828999999998</v>
      </c>
      <c r="AC27" s="7">
        <f>VLOOKUP($A27,HAVERD!$A:$BS,AC$2,FALSE)</f>
        <v>3.9861106999999998</v>
      </c>
      <c r="AD27" s="7">
        <f>VLOOKUP($A27,HAVERD!$A:$BS,AD$2,FALSE)</f>
        <v>3.9792337999999998</v>
      </c>
      <c r="AE27" s="7">
        <f>VLOOKUP($A27,HAVERD!$A:$BS,AE$2,FALSE)</f>
        <v>3.9727494999999999</v>
      </c>
      <c r="AF27" s="7">
        <f>VLOOKUP($A27,HAVERD!$A:$BS,AF$2,FALSE)</f>
        <v>3.9666554999999999</v>
      </c>
      <c r="AG27" s="7">
        <f>VLOOKUP($A27,HAVERD!$A:$BS,AG$2,FALSE)</f>
        <v>3.9609489</v>
      </c>
      <c r="AH27" s="7">
        <f>VLOOKUP($A27,HAVERD!$A:$BS,AH$2,FALSE)</f>
        <v>3.9556271000000001</v>
      </c>
      <c r="AI27" s="7">
        <f>VLOOKUP($A27,HAVERD!$A:$BS,AI$2,FALSE)</f>
        <v>3.9506876000000002</v>
      </c>
      <c r="AJ27" s="7">
        <f>VLOOKUP($A27,HAVERD!$A:$BS,AJ$2,FALSE)</f>
        <v>3.9461278000000002</v>
      </c>
      <c r="AK27" s="7">
        <f>VLOOKUP($A27,HAVERD!$A:$BS,AK$2,FALSE)</f>
        <v>3.9419449000000002</v>
      </c>
      <c r="AL27" s="7">
        <f>VLOOKUP($A27,HAVERD!$A:$BS,AL$2,FALSE)</f>
        <v>3.9381365000000002</v>
      </c>
      <c r="AM27" s="7">
        <f>VLOOKUP($A27,HAVERD!$A:$BS,AM$2,FALSE)</f>
        <v>3.9346994999999998</v>
      </c>
      <c r="AN27" s="7">
        <f>VLOOKUP($A27,HAVERD!$A:$BS,AN$2,FALSE)</f>
        <v>3.9316295999999999</v>
      </c>
      <c r="AO27" s="7">
        <f>VLOOKUP($A27,HAVERD!$A:$BS,AO$2,FALSE)</f>
        <v>3.928922</v>
      </c>
      <c r="AP27" s="7">
        <f>VLOOKUP($A27,HAVERD!$A:$BS,AP$2,FALSE)</f>
        <v>3.9265720000000002</v>
      </c>
      <c r="AQ27" s="7">
        <f>VLOOKUP($A27,HAVERD!$A:$BS,AQ$2,FALSE)</f>
        <v>3.9245747999999998</v>
      </c>
      <c r="AR27" s="7">
        <f>VLOOKUP($A27,HAVERD!$A:$BS,AR$2,FALSE)</f>
        <v>3.9229257999999998</v>
      </c>
      <c r="AS27" s="7">
        <f>VLOOKUP($A27,HAVERD!$A:$BS,AS$2,FALSE)</f>
        <v>3.9216201000000002</v>
      </c>
      <c r="AT27" s="7">
        <f>VLOOKUP($A27,HAVERD!$A:$BS,AT$2,FALSE)</f>
        <v>3.9206530000000002</v>
      </c>
      <c r="AU27" s="7">
        <f>VLOOKUP($A27,HAVERD!$A:$BS,AU$2,FALSE)</f>
        <v>3.9200198999999998</v>
      </c>
      <c r="AV27" s="7">
        <f>VLOOKUP($A27,HAVERD!$A:$BS,AV$2,FALSE)</f>
        <v>3.9197158999999999</v>
      </c>
      <c r="AW27" s="7">
        <f>VLOOKUP($A27,HAVERD!$A:$BS,AW$2,FALSE)</f>
        <v>3.9197364000000001</v>
      </c>
      <c r="AX27" s="7">
        <f>VLOOKUP($A27,HAVERD!$A:$BS,AX$2,FALSE)</f>
        <v>3.9200765</v>
      </c>
      <c r="BA27" s="6">
        <f t="shared" si="111"/>
        <v>45762</v>
      </c>
      <c r="BB27" s="7">
        <f>_xlfn.IFNA(VLOOKUP($BA27,HAVERD!$A:$BS,BB$2,FALSE),"")</f>
        <v>4.4584999999999999</v>
      </c>
      <c r="BC27" s="7">
        <f>_xlfn.IFNA(VLOOKUP($BA27,HAVERD!$A:$BS,BC$2,FALSE),"")</f>
        <v>4.3003244</v>
      </c>
      <c r="BD27" s="7">
        <f>_xlfn.IFNA(VLOOKUP($BA27,HAVERD!$A:$BS,BD$2,FALSE),"")</f>
        <v>4.1800161999999998</v>
      </c>
      <c r="BE27" s="7">
        <f>_xlfn.IFNA(VLOOKUP($BA27,HAVERD!$A:$BS,BE$2,FALSE),"")</f>
        <v>4.0813777</v>
      </c>
      <c r="BF27" s="7">
        <f>_xlfn.IFNA(VLOOKUP($BA27,HAVERD!$A:$BS,BF$2,FALSE),"")</f>
        <v>3.9874366999999999</v>
      </c>
      <c r="BG27" s="7">
        <f>_xlfn.IFNA(VLOOKUP($BA27,HAVERD!$A:$BS,BG$2,FALSE),"")</f>
        <v>3.8945333</v>
      </c>
      <c r="BH27" s="7">
        <f>_xlfn.IFNA(VLOOKUP($BA27,HAVERD!$A:$BS,BH$2,FALSE),"")</f>
        <v>3.807839</v>
      </c>
      <c r="BI27" s="7">
        <f>_xlfn.IFNA(VLOOKUP($BA27,HAVERD!$A:$BS,BI$2,FALSE),"")</f>
        <v>3.7329428999999998</v>
      </c>
      <c r="BJ27" s="7">
        <f>_xlfn.IFNA(VLOOKUP($BA27,HAVERD!$A:$BS,BJ$2,FALSE),"")</f>
        <v>3.6728987000000002</v>
      </c>
      <c r="BK27" s="7">
        <f>_xlfn.IFNA(VLOOKUP($BA27,HAVERD!$A:$BS,BK$2,FALSE),"")</f>
        <v>3.6286635</v>
      </c>
      <c r="BL27" s="7">
        <f>_xlfn.IFNA(VLOOKUP($BA27,HAVERD!$A:$BS,BL$2,FALSE),"")</f>
        <v>3.5988370999999999</v>
      </c>
      <c r="BM27" s="7">
        <f>_xlfn.IFNA(VLOOKUP($BA27,HAVERD!$A:$BS,BM$2,FALSE),"")</f>
        <v>3.5806298000000001</v>
      </c>
      <c r="BN27" s="7">
        <f>_xlfn.IFNA(VLOOKUP($BA27,HAVERD!$A:$BS,BN$2,FALSE),"")</f>
        <v>3.5714009999999998</v>
      </c>
      <c r="BO27" s="7">
        <f>_xlfn.IFNA(VLOOKUP($BA27,HAVERD!$A:$BS,BO$2,FALSE),"")</f>
        <v>3.5668283000000001</v>
      </c>
      <c r="BP27" s="7">
        <f>_xlfn.IFNA(VLOOKUP($BA27,HAVERD!$A:$BS,BP$2,FALSE),"")</f>
        <v>3.5653128000000001</v>
      </c>
      <c r="BQ27" s="7">
        <f>_xlfn.IFNA(VLOOKUP($BA27,HAVERD!$A:$BS,BQ$2,FALSE),"")</f>
        <v>3.5661285</v>
      </c>
      <c r="BR27" s="7">
        <f>_xlfn.IFNA(VLOOKUP($BA27,HAVERD!$A:$BS,BR$2,FALSE),"")</f>
        <v>3.5685494000000002</v>
      </c>
      <c r="BS27" s="7">
        <f>_xlfn.IFNA(VLOOKUP($BA27,HAVERD!$A:$BS,BS$2,FALSE),"")</f>
        <v>3.5718494999999999</v>
      </c>
      <c r="BT27" s="7">
        <f>_xlfn.IFNA(VLOOKUP($BA27,HAVERD!$A:$BS,BT$2,FALSE),"")</f>
        <v>3.5753026000000001</v>
      </c>
      <c r="BU27" s="7">
        <f>_xlfn.IFNA(VLOOKUP($BA27,HAVERD!$A:$BS,BU$2,FALSE),"")</f>
        <v>3.5783290999999999</v>
      </c>
      <c r="BV27" s="7">
        <f>_xlfn.IFNA(VLOOKUP($BA27,HAVERD!$A:$BS,BV$2,FALSE),"")</f>
        <v>3.5809636</v>
      </c>
      <c r="BW27" s="7">
        <f>_xlfn.IFNA(VLOOKUP($BA27,HAVERD!$A:$BS,BW$2,FALSE),"")</f>
        <v>3.5834025</v>
      </c>
      <c r="BX27" s="7">
        <f>_xlfn.IFNA(VLOOKUP($BA27,HAVERD!$A:$BS,BX$2,FALSE),"")</f>
        <v>3.5858419000000001</v>
      </c>
      <c r="BY27" s="7">
        <f>_xlfn.IFNA(VLOOKUP($BA27,HAVERD!$A:$BS,BY$2,FALSE),"")</f>
        <v>3.5884782</v>
      </c>
      <c r="BZ27" s="7">
        <f>_xlfn.IFNA(VLOOKUP($BA27,HAVERD!$A:$BS,BZ$2,FALSE),"")</f>
        <v>3.5915075000000001</v>
      </c>
      <c r="CA27" s="7">
        <f>_xlfn.IFNA(VLOOKUP($BA27,HAVERD!$A:$BS,CA$2,FALSE),"")</f>
        <v>3.5950929</v>
      </c>
      <c r="CB27" s="7">
        <f>_xlfn.IFNA(VLOOKUP($BA27,HAVERD!$A:$BS,CB$2,FALSE),"")</f>
        <v>3.5992639</v>
      </c>
      <c r="CC27" s="7">
        <f>_xlfn.IFNA(VLOOKUP($BA27,HAVERD!$A:$BS,CC$2,FALSE),"")</f>
        <v>3.6040171999999999</v>
      </c>
      <c r="CD27" s="7">
        <f>_xlfn.IFNA(VLOOKUP($BA27,HAVERD!$A:$BS,CD$2,FALSE),"")</f>
        <v>3.6093491000000002</v>
      </c>
      <c r="CE27" s="7">
        <f>_xlfn.IFNA(VLOOKUP($BA27,HAVERD!$A:$BS,CE$2,FALSE),"")</f>
        <v>3.6152560999999999</v>
      </c>
      <c r="CF27" s="7">
        <f>_xlfn.IFNA(VLOOKUP($BA27,HAVERD!$A:$BS,CF$2,FALSE),"")</f>
        <v>3.6217345999999999</v>
      </c>
      <c r="CG27" s="7">
        <f>_xlfn.IFNA(VLOOKUP($BA27,HAVERD!$A:$BS,CG$2,FALSE),"")</f>
        <v>3.6287810999999999</v>
      </c>
      <c r="CH27" s="7">
        <f>_xlfn.IFNA(VLOOKUP($BA27,HAVERD!$A:$BS,CH$2,FALSE),"")</f>
        <v>3.6363919999999998</v>
      </c>
      <c r="CI27" s="7">
        <f>_xlfn.IFNA(VLOOKUP($BA27,HAVERD!$A:$BS,CI$2,FALSE),"")</f>
        <v>3.6445637999999998</v>
      </c>
      <c r="CJ27" s="7">
        <f>_xlfn.IFNA(VLOOKUP($BA27,HAVERD!$A:$BS,CJ$2,FALSE),"")</f>
        <v>3.6532928999999998</v>
      </c>
      <c r="CK27" s="7">
        <f>_xlfn.IFNA(VLOOKUP($BA27,HAVERD!$A:$BS,CK$2,FALSE),"")</f>
        <v>3.6625757999999999</v>
      </c>
      <c r="CL27" s="7">
        <f>_xlfn.IFNA(VLOOKUP($BA27,HAVERD!$A:$BS,CL$2,FALSE),"")</f>
        <v>3.6724089000000002</v>
      </c>
      <c r="CM27" s="7">
        <f>_xlfn.IFNA(VLOOKUP($BA27,HAVERD!$A:$BS,CM$2,FALSE),"")</f>
        <v>3.6827860000000001</v>
      </c>
      <c r="CN27" s="7">
        <f>_xlfn.IFNA(VLOOKUP($BA27,HAVERD!$A:$BS,CN$2,FALSE),"")</f>
        <v>3.6936854000000001</v>
      </c>
      <c r="CO27" s="7">
        <f>_xlfn.IFNA(VLOOKUP($BA27,HAVERD!$A:$BS,CO$2,FALSE),"")</f>
        <v>3.7050793</v>
      </c>
      <c r="CP27" s="7">
        <f>_xlfn.IFNA(VLOOKUP($BA27,HAVERD!$A:$BS,CP$2,FALSE),"")</f>
        <v>3.7169403000000001</v>
      </c>
      <c r="CQ27" s="7">
        <f>_xlfn.IFNA(VLOOKUP($BA27,HAVERD!$A:$BS,CQ$2,FALSE),"")</f>
        <v>3.7292407999999999</v>
      </c>
      <c r="CR27" s="7">
        <f>_xlfn.IFNA(VLOOKUP($BA27,HAVERD!$A:$BS,CR$2,FALSE),"")</f>
        <v>3.7419530999999999</v>
      </c>
      <c r="CS27" s="7">
        <f>_xlfn.IFNA(VLOOKUP($BA27,HAVERD!$A:$BS,CS$2,FALSE),"")</f>
        <v>3.7550496</v>
      </c>
      <c r="CT27" s="7">
        <f>_xlfn.IFNA(VLOOKUP($BA27,HAVERD!$A:$BS,CT$2,FALSE),"")</f>
        <v>3.7685027999999998</v>
      </c>
      <c r="CU27" s="7">
        <f>_xlfn.IFNA(VLOOKUP($BA27,HAVERD!$A:$BS,CU$2,FALSE),"")</f>
        <v>3.7822851000000002</v>
      </c>
      <c r="CV27" s="7">
        <f>_xlfn.IFNA(VLOOKUP($BA27,HAVERD!$A:$BS,CV$2,FALSE),"")</f>
        <v>3.7963686999999999</v>
      </c>
      <c r="CW27" s="7">
        <f>_xlfn.IFNA(VLOOKUP($BA27,HAVERD!$A:$BS,CW$2,FALSE),"")</f>
        <v>3.8107262999999998</v>
      </c>
      <c r="CX27" s="7">
        <f>_xlfn.IFNA(VLOOKUP($BA27,HAVERD!$A:$BS,CX$2,FALSE),"")</f>
        <v>3.8253301</v>
      </c>
      <c r="CY27" s="7"/>
      <c r="CZ27" s="7"/>
      <c r="DA27" s="7"/>
      <c r="DB27" s="7"/>
      <c r="DC27" s="7"/>
      <c r="DD27" s="7"/>
      <c r="DE27" s="7"/>
      <c r="DF27" s="7"/>
      <c r="DG27" s="7"/>
      <c r="DH27" s="7"/>
      <c r="DI27" s="7"/>
    </row>
    <row r="28" spans="1:113" x14ac:dyDescent="0.35">
      <c r="A28" s="6">
        <f t="shared" si="110"/>
        <v>45677</v>
      </c>
      <c r="B28" s="7">
        <f>VLOOKUP($A28,HAVERD!$A:$BS,B$2,FALSE)</f>
        <v>4.7</v>
      </c>
      <c r="C28" s="7">
        <f>VLOOKUP($A28,HAVERD!$A:$BS,C$2,FALSE)</f>
        <v>4.5000267000000003</v>
      </c>
      <c r="D28" s="7">
        <f>VLOOKUP($A28,HAVERD!$A:$BS,D$2,FALSE)</f>
        <v>4.4463263</v>
      </c>
      <c r="E28" s="7">
        <f>VLOOKUP($A28,HAVERD!$A:$BS,E$2,FALSE)</f>
        <v>4.3909734</v>
      </c>
      <c r="F28" s="7">
        <f>VLOOKUP($A28,HAVERD!$A:$BS,F$2,FALSE)</f>
        <v>4.3321880000000004</v>
      </c>
      <c r="G28" s="7">
        <f>VLOOKUP($A28,HAVERD!$A:$BS,G$2,FALSE)</f>
        <v>4.2745293000000002</v>
      </c>
      <c r="H28" s="7">
        <f>VLOOKUP($A28,HAVERD!$A:$BS,H$2,FALSE)</f>
        <v>4.2228440999999997</v>
      </c>
      <c r="I28" s="7">
        <f>VLOOKUP($A28,HAVERD!$A:$BS,I$2,FALSE)</f>
        <v>4.1799755999999997</v>
      </c>
      <c r="J28" s="7">
        <f>VLOOKUP($A28,HAVERD!$A:$BS,J$2,FALSE)</f>
        <v>4.1469999</v>
      </c>
      <c r="K28" s="7">
        <f>VLOOKUP($A28,HAVERD!$A:$BS,K$2,FALSE)</f>
        <v>4.1239414999999999</v>
      </c>
      <c r="L28" s="7">
        <f>VLOOKUP($A28,HAVERD!$A:$BS,L$2,FALSE)</f>
        <v>4.109407</v>
      </c>
      <c r="M28" s="7">
        <f>VLOOKUP($A28,HAVERD!$A:$BS,M$2,FALSE)</f>
        <v>4.1017596999999997</v>
      </c>
      <c r="N28" s="7">
        <f>VLOOKUP($A28,HAVERD!$A:$BS,N$2,FALSE)</f>
        <v>4.0988677999999998</v>
      </c>
      <c r="O28" s="7">
        <f>VLOOKUP($A28,HAVERD!$A:$BS,O$2,FALSE)</f>
        <v>4.0976615000000001</v>
      </c>
      <c r="P28" s="7">
        <f>VLOOKUP($A28,HAVERD!$A:$BS,P$2,FALSE)</f>
        <v>4.0970943000000002</v>
      </c>
      <c r="Q28" s="7">
        <f>VLOOKUP($A28,HAVERD!$A:$BS,Q$2,FALSE)</f>
        <v>4.0967330000000004</v>
      </c>
      <c r="R28" s="7">
        <f>VLOOKUP($A28,HAVERD!$A:$BS,R$2,FALSE)</f>
        <v>4.0961441000000001</v>
      </c>
      <c r="S28" s="7">
        <f>VLOOKUP($A28,HAVERD!$A:$BS,S$2,FALSE)</f>
        <v>4.0948944999999997</v>
      </c>
      <c r="T28" s="7">
        <f>VLOOKUP($A28,HAVERD!$A:$BS,T$2,FALSE)</f>
        <v>4.0925507999999997</v>
      </c>
      <c r="U28" s="7">
        <f>VLOOKUP($A28,HAVERD!$A:$BS,U$2,FALSE)</f>
        <v>4.0888087000000004</v>
      </c>
      <c r="V28" s="7">
        <f>VLOOKUP($A28,HAVERD!$A:$BS,V$2,FALSE)</f>
        <v>4.0838080000000003</v>
      </c>
      <c r="W28" s="7">
        <f>VLOOKUP($A28,HAVERD!$A:$BS,W$2,FALSE)</f>
        <v>4.0777849000000002</v>
      </c>
      <c r="X28" s="7">
        <f>VLOOKUP($A28,HAVERD!$A:$BS,X$2,FALSE)</f>
        <v>4.0709749999999998</v>
      </c>
      <c r="Y28" s="7">
        <f>VLOOKUP($A28,HAVERD!$A:$BS,Y$2,FALSE)</f>
        <v>4.0636140999999997</v>
      </c>
      <c r="Z28" s="7">
        <f>VLOOKUP($A28,HAVERD!$A:$BS,Z$2,FALSE)</f>
        <v>4.0559383999999996</v>
      </c>
      <c r="AA28" s="7">
        <f>VLOOKUP($A28,HAVERD!$A:$BS,AA$2,FALSE)</f>
        <v>4.0481506999999999</v>
      </c>
      <c r="AB28" s="7">
        <f>VLOOKUP($A28,HAVERD!$A:$BS,AB$2,FALSE)</f>
        <v>4.0403222000000003</v>
      </c>
      <c r="AC28" s="7">
        <f>VLOOKUP($A28,HAVERD!$A:$BS,AC$2,FALSE)</f>
        <v>4.0324914999999999</v>
      </c>
      <c r="AD28" s="7">
        <f>VLOOKUP($A28,HAVERD!$A:$BS,AD$2,FALSE)</f>
        <v>4.0246969999999997</v>
      </c>
      <c r="AE28" s="7">
        <f>VLOOKUP($A28,HAVERD!$A:$BS,AE$2,FALSE)</f>
        <v>4.0169769999999998</v>
      </c>
      <c r="AF28" s="7">
        <f>VLOOKUP($A28,HAVERD!$A:$BS,AF$2,FALSE)</f>
        <v>4.0093700999999999</v>
      </c>
      <c r="AG28" s="7">
        <f>VLOOKUP($A28,HAVERD!$A:$BS,AG$2,FALSE)</f>
        <v>4.0019147000000004</v>
      </c>
      <c r="AH28" s="7">
        <f>VLOOKUP($A28,HAVERD!$A:$BS,AH$2,FALSE)</f>
        <v>3.9946491000000002</v>
      </c>
      <c r="AI28" s="7">
        <f>VLOOKUP($A28,HAVERD!$A:$BS,AI$2,FALSE)</f>
        <v>3.9876119000000001</v>
      </c>
      <c r="AJ28" s="7">
        <f>VLOOKUP($A28,HAVERD!$A:$BS,AJ$2,FALSE)</f>
        <v>3.9808414000000001</v>
      </c>
      <c r="AK28" s="7">
        <f>VLOOKUP($A28,HAVERD!$A:$BS,AK$2,FALSE)</f>
        <v>3.9743761000000002</v>
      </c>
      <c r="AL28" s="7">
        <f>VLOOKUP($A28,HAVERD!$A:$BS,AL$2,FALSE)</f>
        <v>3.9682544000000002</v>
      </c>
      <c r="AM28" s="7">
        <f>VLOOKUP($A28,HAVERD!$A:$BS,AM$2,FALSE)</f>
        <v>3.9625088000000002</v>
      </c>
      <c r="AN28" s="7">
        <f>VLOOKUP($A28,HAVERD!$A:$BS,AN$2,FALSE)</f>
        <v>3.9571483000000001</v>
      </c>
      <c r="AO28" s="7">
        <f>VLOOKUP($A28,HAVERD!$A:$BS,AO$2,FALSE)</f>
        <v>3.9521761</v>
      </c>
      <c r="AP28" s="7">
        <f>VLOOKUP($A28,HAVERD!$A:$BS,AP$2,FALSE)</f>
        <v>3.9475951</v>
      </c>
      <c r="AQ28" s="7">
        <f>VLOOKUP($A28,HAVERD!$A:$BS,AQ$2,FALSE)</f>
        <v>3.9434084999999999</v>
      </c>
      <c r="AR28" s="7">
        <f>VLOOKUP($A28,HAVERD!$A:$BS,AR$2,FALSE)</f>
        <v>3.9396194000000002</v>
      </c>
      <c r="AS28" s="7">
        <f>VLOOKUP($A28,HAVERD!$A:$BS,AS$2,FALSE)</f>
        <v>3.9362308000000001</v>
      </c>
      <c r="AT28" s="7">
        <f>VLOOKUP($A28,HAVERD!$A:$BS,AT$2,FALSE)</f>
        <v>3.9332457999999999</v>
      </c>
      <c r="AU28" s="7">
        <f>VLOOKUP($A28,HAVERD!$A:$BS,AU$2,FALSE)</f>
        <v>3.9306675000000002</v>
      </c>
      <c r="AV28" s="7">
        <f>VLOOKUP($A28,HAVERD!$A:$BS,AV$2,FALSE)</f>
        <v>3.928499</v>
      </c>
      <c r="AW28" s="7">
        <f>VLOOKUP($A28,HAVERD!$A:$BS,AW$2,FALSE)</f>
        <v>3.9267433999999999</v>
      </c>
      <c r="AX28" s="7">
        <f>VLOOKUP($A28,HAVERD!$A:$BS,AX$2,FALSE)</f>
        <v>3.9254038000000002</v>
      </c>
      <c r="BA28" s="6">
        <f t="shared" si="111"/>
        <v>45763</v>
      </c>
      <c r="BB28" s="7">
        <f>_xlfn.IFNA(VLOOKUP($BA28,HAVERD!$A:$BS,BB$2,FALSE),"")</f>
        <v>4.4584999999999999</v>
      </c>
      <c r="BC28" s="7">
        <f>_xlfn.IFNA(VLOOKUP($BA28,HAVERD!$A:$BS,BC$2,FALSE),"")</f>
        <v>4.2759184000000001</v>
      </c>
      <c r="BD28" s="7">
        <f>_xlfn.IFNA(VLOOKUP($BA28,HAVERD!$A:$BS,BD$2,FALSE),"")</f>
        <v>4.1526541000000003</v>
      </c>
      <c r="BE28" s="7">
        <f>_xlfn.IFNA(VLOOKUP($BA28,HAVERD!$A:$BS,BE$2,FALSE),"")</f>
        <v>4.0579549999999998</v>
      </c>
      <c r="BF28" s="7">
        <f>_xlfn.IFNA(VLOOKUP($BA28,HAVERD!$A:$BS,BF$2,FALSE),"")</f>
        <v>3.971095</v>
      </c>
      <c r="BG28" s="7">
        <f>_xlfn.IFNA(VLOOKUP($BA28,HAVERD!$A:$BS,BG$2,FALSE),"")</f>
        <v>3.8852688999999998</v>
      </c>
      <c r="BH28" s="7">
        <f>_xlfn.IFNA(VLOOKUP($BA28,HAVERD!$A:$BS,BH$2,FALSE),"")</f>
        <v>3.8044935999999998</v>
      </c>
      <c r="BI28" s="7">
        <f>_xlfn.IFNA(VLOOKUP($BA28,HAVERD!$A:$BS,BI$2,FALSE),"")</f>
        <v>3.7344911000000001</v>
      </c>
      <c r="BJ28" s="7">
        <f>_xlfn.IFNA(VLOOKUP($BA28,HAVERD!$A:$BS,BJ$2,FALSE),"")</f>
        <v>3.6787610000000002</v>
      </c>
      <c r="BK28" s="7">
        <f>_xlfn.IFNA(VLOOKUP($BA28,HAVERD!$A:$BS,BK$2,FALSE),"")</f>
        <v>3.6382805999999999</v>
      </c>
      <c r="BL28" s="7">
        <f>_xlfn.IFNA(VLOOKUP($BA28,HAVERD!$A:$BS,BL$2,FALSE),"")</f>
        <v>3.6116299999999999</v>
      </c>
      <c r="BM28" s="7">
        <f>_xlfn.IFNA(VLOOKUP($BA28,HAVERD!$A:$BS,BM$2,FALSE),"")</f>
        <v>3.5962149000000001</v>
      </c>
      <c r="BN28" s="7">
        <f>_xlfn.IFNA(VLOOKUP($BA28,HAVERD!$A:$BS,BN$2,FALSE),"")</f>
        <v>3.5893125000000001</v>
      </c>
      <c r="BO28" s="7">
        <f>_xlfn.IFNA(VLOOKUP($BA28,HAVERD!$A:$BS,BO$2,FALSE),"")</f>
        <v>3.5867102000000002</v>
      </c>
      <c r="BP28" s="7">
        <f>_xlfn.IFNA(VLOOKUP($BA28,HAVERD!$A:$BS,BP$2,FALSE),"")</f>
        <v>3.5868642999999998</v>
      </c>
      <c r="BQ28" s="7">
        <f>_xlfn.IFNA(VLOOKUP($BA28,HAVERD!$A:$BS,BQ$2,FALSE),"")</f>
        <v>3.5890485000000001</v>
      </c>
      <c r="BR28" s="7">
        <f>_xlfn.IFNA(VLOOKUP($BA28,HAVERD!$A:$BS,BR$2,FALSE),"")</f>
        <v>3.5925365999999999</v>
      </c>
      <c r="BS28" s="7">
        <f>_xlfn.IFNA(VLOOKUP($BA28,HAVERD!$A:$BS,BS$2,FALSE),"")</f>
        <v>3.5966022999999998</v>
      </c>
      <c r="BT28" s="7">
        <f>_xlfn.IFNA(VLOOKUP($BA28,HAVERD!$A:$BS,BT$2,FALSE),"")</f>
        <v>3.6005194</v>
      </c>
      <c r="BU28" s="7">
        <f>_xlfn.IFNA(VLOOKUP($BA28,HAVERD!$A:$BS,BU$2,FALSE),"")</f>
        <v>3.6037129000000001</v>
      </c>
      <c r="BV28" s="7">
        <f>_xlfn.IFNA(VLOOKUP($BA28,HAVERD!$A:$BS,BV$2,FALSE),"")</f>
        <v>3.6062433</v>
      </c>
      <c r="BW28" s="7">
        <f>_xlfn.IFNA(VLOOKUP($BA28,HAVERD!$A:$BS,BW$2,FALSE),"")</f>
        <v>3.6083381999999999</v>
      </c>
      <c r="BX28" s="7">
        <f>_xlfn.IFNA(VLOOKUP($BA28,HAVERD!$A:$BS,BX$2,FALSE),"")</f>
        <v>3.6102251999999999</v>
      </c>
      <c r="BY28" s="7">
        <f>_xlfn.IFNA(VLOOKUP($BA28,HAVERD!$A:$BS,BY$2,FALSE),"")</f>
        <v>3.6121316000000001</v>
      </c>
      <c r="BZ28" s="7">
        <f>_xlfn.IFNA(VLOOKUP($BA28,HAVERD!$A:$BS,BZ$2,FALSE),"")</f>
        <v>3.6142851999999999</v>
      </c>
      <c r="CA28" s="7">
        <f>_xlfn.IFNA(VLOOKUP($BA28,HAVERD!$A:$BS,CA$2,FALSE),"")</f>
        <v>3.6168771999999998</v>
      </c>
      <c r="CB28" s="7">
        <f>_xlfn.IFNA(VLOOKUP($BA28,HAVERD!$A:$BS,CB$2,FALSE),"")</f>
        <v>3.6199547999999999</v>
      </c>
      <c r="CC28" s="7">
        <f>_xlfn.IFNA(VLOOKUP($BA28,HAVERD!$A:$BS,CC$2,FALSE),"")</f>
        <v>3.6235289000000002</v>
      </c>
      <c r="CD28" s="7">
        <f>_xlfn.IFNA(VLOOKUP($BA28,HAVERD!$A:$BS,CD$2,FALSE),"")</f>
        <v>3.6276104999999998</v>
      </c>
      <c r="CE28" s="7">
        <f>_xlfn.IFNA(VLOOKUP($BA28,HAVERD!$A:$BS,CE$2,FALSE),"")</f>
        <v>3.6322106999999999</v>
      </c>
      <c r="CF28" s="7">
        <f>_xlfn.IFNA(VLOOKUP($BA28,HAVERD!$A:$BS,CF$2,FALSE),"")</f>
        <v>3.6373403999999998</v>
      </c>
      <c r="CG28" s="7">
        <f>_xlfn.IFNA(VLOOKUP($BA28,HAVERD!$A:$BS,CG$2,FALSE),"")</f>
        <v>3.6430107</v>
      </c>
      <c r="CH28" s="7">
        <f>_xlfn.IFNA(VLOOKUP($BA28,HAVERD!$A:$BS,CH$2,FALSE),"")</f>
        <v>3.6492323999999998</v>
      </c>
      <c r="CI28" s="7">
        <f>_xlfn.IFNA(VLOOKUP($BA28,HAVERD!$A:$BS,CI$2,FALSE),"")</f>
        <v>3.6560166000000001</v>
      </c>
      <c r="CJ28" s="7">
        <f>_xlfn.IFNA(VLOOKUP($BA28,HAVERD!$A:$BS,CJ$2,FALSE),"")</f>
        <v>3.6633743000000001</v>
      </c>
      <c r="CK28" s="7">
        <f>_xlfn.IFNA(VLOOKUP($BA28,HAVERD!$A:$BS,CK$2,FALSE),"")</f>
        <v>3.6713165000000001</v>
      </c>
      <c r="CL28" s="7">
        <f>_xlfn.IFNA(VLOOKUP($BA28,HAVERD!$A:$BS,CL$2,FALSE),"")</f>
        <v>3.6798541</v>
      </c>
      <c r="CM28" s="7">
        <f>_xlfn.IFNA(VLOOKUP($BA28,HAVERD!$A:$BS,CM$2,FALSE),"")</f>
        <v>3.6889926000000002</v>
      </c>
      <c r="CN28" s="7">
        <f>_xlfn.IFNA(VLOOKUP($BA28,HAVERD!$A:$BS,CN$2,FALSE),"")</f>
        <v>3.6987073000000001</v>
      </c>
      <c r="CO28" s="7">
        <f>_xlfn.IFNA(VLOOKUP($BA28,HAVERD!$A:$BS,CO$2,FALSE),"")</f>
        <v>3.7089634999999999</v>
      </c>
      <c r="CP28" s="7">
        <f>_xlfn.IFNA(VLOOKUP($BA28,HAVERD!$A:$BS,CP$2,FALSE),"")</f>
        <v>3.7197263999999999</v>
      </c>
      <c r="CQ28" s="7">
        <f>_xlfn.IFNA(VLOOKUP($BA28,HAVERD!$A:$BS,CQ$2,FALSE),"")</f>
        <v>3.7309614</v>
      </c>
      <c r="CR28" s="7">
        <f>_xlfn.IFNA(VLOOKUP($BA28,HAVERD!$A:$BS,CR$2,FALSE),"")</f>
        <v>3.7426336</v>
      </c>
      <c r="CS28" s="7">
        <f>_xlfn.IFNA(VLOOKUP($BA28,HAVERD!$A:$BS,CS$2,FALSE),"")</f>
        <v>3.7547082999999999</v>
      </c>
      <c r="CT28" s="7">
        <f>_xlfn.IFNA(VLOOKUP($BA28,HAVERD!$A:$BS,CT$2,FALSE),"")</f>
        <v>3.7671508</v>
      </c>
      <c r="CU28" s="7">
        <f>_xlfn.IFNA(VLOOKUP($BA28,HAVERD!$A:$BS,CU$2,FALSE),"")</f>
        <v>3.7799263000000001</v>
      </c>
      <c r="CV28" s="7">
        <f>_xlfn.IFNA(VLOOKUP($BA28,HAVERD!$A:$BS,CV$2,FALSE),"")</f>
        <v>3.7930001999999998</v>
      </c>
      <c r="CW28" s="7">
        <f>_xlfn.IFNA(VLOOKUP($BA28,HAVERD!$A:$BS,CW$2,FALSE),"")</f>
        <v>3.8063376</v>
      </c>
      <c r="CX28" s="7">
        <f>_xlfn.IFNA(VLOOKUP($BA28,HAVERD!$A:$BS,CX$2,FALSE),"")</f>
        <v>3.8199038000000001</v>
      </c>
      <c r="CY28" s="7"/>
      <c r="CZ28" s="7"/>
      <c r="DA28" s="7"/>
      <c r="DB28" s="7"/>
      <c r="DC28" s="7"/>
      <c r="DD28" s="7"/>
      <c r="DE28" s="7"/>
      <c r="DF28" s="7"/>
      <c r="DG28" s="7"/>
      <c r="DH28" s="7"/>
      <c r="DI28" s="7"/>
    </row>
    <row r="29" spans="1:113" x14ac:dyDescent="0.35">
      <c r="A29" s="6">
        <f t="shared" si="110"/>
        <v>45678</v>
      </c>
      <c r="B29" s="7">
        <f>VLOOKUP($A29,HAVERD!$A:$BS,B$2,FALSE)</f>
        <v>4.7</v>
      </c>
      <c r="C29" s="7">
        <f>VLOOKUP($A29,HAVERD!$A:$BS,C$2,FALSE)</f>
        <v>4.4848720000000002</v>
      </c>
      <c r="D29" s="7">
        <f>VLOOKUP($A29,HAVERD!$A:$BS,D$2,FALSE)</f>
        <v>4.4384665999999999</v>
      </c>
      <c r="E29" s="7">
        <f>VLOOKUP($A29,HAVERD!$A:$BS,E$2,FALSE)</f>
        <v>4.3841836000000001</v>
      </c>
      <c r="F29" s="7">
        <f>VLOOKUP($A29,HAVERD!$A:$BS,F$2,FALSE)</f>
        <v>4.3240278999999999</v>
      </c>
      <c r="G29" s="7">
        <f>VLOOKUP($A29,HAVERD!$A:$BS,G$2,FALSE)</f>
        <v>4.2650433999999997</v>
      </c>
      <c r="H29" s="7">
        <f>VLOOKUP($A29,HAVERD!$A:$BS,H$2,FALSE)</f>
        <v>4.2126580000000002</v>
      </c>
      <c r="I29" s="7">
        <f>VLOOKUP($A29,HAVERD!$A:$BS,I$2,FALSE)</f>
        <v>4.1700255000000004</v>
      </c>
      <c r="J29" s="7">
        <f>VLOOKUP($A29,HAVERD!$A:$BS,J$2,FALSE)</f>
        <v>4.1380758999999996</v>
      </c>
      <c r="K29" s="7">
        <f>VLOOKUP($A29,HAVERD!$A:$BS,K$2,FALSE)</f>
        <v>4.1165890000000003</v>
      </c>
      <c r="L29" s="7">
        <f>VLOOKUP($A29,HAVERD!$A:$BS,L$2,FALSE)</f>
        <v>4.1039579000000002</v>
      </c>
      <c r="M29" s="7">
        <f>VLOOKUP($A29,HAVERD!$A:$BS,M$2,FALSE)</f>
        <v>4.0981373999999997</v>
      </c>
      <c r="N29" s="7">
        <f>VLOOKUP($A29,HAVERD!$A:$BS,N$2,FALSE)</f>
        <v>4.0965572000000003</v>
      </c>
      <c r="O29" s="7">
        <f>VLOOKUP($A29,HAVERD!$A:$BS,O$2,FALSE)</f>
        <v>4.0953932000000002</v>
      </c>
      <c r="P29" s="7">
        <f>VLOOKUP($A29,HAVERD!$A:$BS,P$2,FALSE)</f>
        <v>4.0936013999999998</v>
      </c>
      <c r="Q29" s="7">
        <f>VLOOKUP($A29,HAVERD!$A:$BS,Q$2,FALSE)</f>
        <v>4.0909686000000001</v>
      </c>
      <c r="R29" s="7">
        <f>VLOOKUP($A29,HAVERD!$A:$BS,R$2,FALSE)</f>
        <v>4.0872814999999996</v>
      </c>
      <c r="S29" s="7">
        <f>VLOOKUP($A29,HAVERD!$A:$BS,S$2,FALSE)</f>
        <v>4.0823270000000003</v>
      </c>
      <c r="T29" s="7">
        <f>VLOOKUP($A29,HAVERD!$A:$BS,T$2,FALSE)</f>
        <v>4.0758919999999996</v>
      </c>
      <c r="U29" s="7">
        <f>VLOOKUP($A29,HAVERD!$A:$BS,U$2,FALSE)</f>
        <v>4.0678678000000001</v>
      </c>
      <c r="V29" s="7">
        <f>VLOOKUP($A29,HAVERD!$A:$BS,V$2,FALSE)</f>
        <v>4.0585066999999997</v>
      </c>
      <c r="W29" s="7">
        <f>VLOOKUP($A29,HAVERD!$A:$BS,W$2,FALSE)</f>
        <v>4.0481391999999996</v>
      </c>
      <c r="X29" s="7">
        <f>VLOOKUP($A29,HAVERD!$A:$BS,X$2,FALSE)</f>
        <v>4.0370952000000004</v>
      </c>
      <c r="Y29" s="7">
        <f>VLOOKUP($A29,HAVERD!$A:$BS,Y$2,FALSE)</f>
        <v>4.0257049</v>
      </c>
      <c r="Z29" s="7">
        <f>VLOOKUP($A29,HAVERD!$A:$BS,Z$2,FALSE)</f>
        <v>4.0142987999999997</v>
      </c>
      <c r="AA29" s="7">
        <f>VLOOKUP($A29,HAVERD!$A:$BS,AA$2,FALSE)</f>
        <v>4.0031540999999997</v>
      </c>
      <c r="AB29" s="7">
        <f>VLOOKUP($A29,HAVERD!$A:$BS,AB$2,FALSE)</f>
        <v>3.9923375999999999</v>
      </c>
      <c r="AC29" s="7">
        <f>VLOOKUP($A29,HAVERD!$A:$BS,AC$2,FALSE)</f>
        <v>3.9818634999999998</v>
      </c>
      <c r="AD29" s="7">
        <f>VLOOKUP($A29,HAVERD!$A:$BS,AD$2,FALSE)</f>
        <v>3.9717457999999999</v>
      </c>
      <c r="AE29" s="7">
        <f>VLOOKUP($A29,HAVERD!$A:$BS,AE$2,FALSE)</f>
        <v>3.9619982999999999</v>
      </c>
      <c r="AF29" s="7">
        <f>VLOOKUP($A29,HAVERD!$A:$BS,AF$2,FALSE)</f>
        <v>3.9526352999999999</v>
      </c>
      <c r="AG29" s="7">
        <f>VLOOKUP($A29,HAVERD!$A:$BS,AG$2,FALSE)</f>
        <v>3.9436708</v>
      </c>
      <c r="AH29" s="7">
        <f>VLOOKUP($A29,HAVERD!$A:$BS,AH$2,FALSE)</f>
        <v>3.9351186999999999</v>
      </c>
      <c r="AI29" s="7">
        <f>VLOOKUP($A29,HAVERD!$A:$BS,AI$2,FALSE)</f>
        <v>3.9269932000000001</v>
      </c>
      <c r="AJ29" s="7">
        <f>VLOOKUP($A29,HAVERD!$A:$BS,AJ$2,FALSE)</f>
        <v>3.9193083</v>
      </c>
      <c r="AK29" s="7">
        <f>VLOOKUP($A29,HAVERD!$A:$BS,AK$2,FALSE)</f>
        <v>3.9120780000000002</v>
      </c>
      <c r="AL29" s="7">
        <f>VLOOKUP($A29,HAVERD!$A:$BS,AL$2,FALSE)</f>
        <v>3.9053165000000001</v>
      </c>
      <c r="AM29" s="7">
        <f>VLOOKUP($A29,HAVERD!$A:$BS,AM$2,FALSE)</f>
        <v>3.8990345</v>
      </c>
      <c r="AN29" s="7">
        <f>VLOOKUP($A29,HAVERD!$A:$BS,AN$2,FALSE)</f>
        <v>3.8932305</v>
      </c>
      <c r="AO29" s="7">
        <f>VLOOKUP($A29,HAVERD!$A:$BS,AO$2,FALSE)</f>
        <v>3.8878998999999999</v>
      </c>
      <c r="AP29" s="7">
        <f>VLOOKUP($A29,HAVERD!$A:$BS,AP$2,FALSE)</f>
        <v>3.8830379000000002</v>
      </c>
      <c r="AQ29" s="7">
        <f>VLOOKUP($A29,HAVERD!$A:$BS,AQ$2,FALSE)</f>
        <v>3.8786399</v>
      </c>
      <c r="AR29" s="7">
        <f>VLOOKUP($A29,HAVERD!$A:$BS,AR$2,FALSE)</f>
        <v>3.8747012000000001</v>
      </c>
      <c r="AS29" s="7">
        <f>VLOOKUP($A29,HAVERD!$A:$BS,AS$2,FALSE)</f>
        <v>3.8712171</v>
      </c>
      <c r="AT29" s="7">
        <f>VLOOKUP($A29,HAVERD!$A:$BS,AT$2,FALSE)</f>
        <v>3.8681828</v>
      </c>
      <c r="AU29" s="7">
        <f>VLOOKUP($A29,HAVERD!$A:$BS,AU$2,FALSE)</f>
        <v>3.8655938000000001</v>
      </c>
      <c r="AV29" s="7">
        <f>VLOOKUP($A29,HAVERD!$A:$BS,AV$2,FALSE)</f>
        <v>3.8634453</v>
      </c>
      <c r="AW29" s="7">
        <f>VLOOKUP($A29,HAVERD!$A:$BS,AW$2,FALSE)</f>
        <v>3.8617325999999998</v>
      </c>
      <c r="AX29" s="7">
        <f>VLOOKUP($A29,HAVERD!$A:$BS,AX$2,FALSE)</f>
        <v>3.8604511000000001</v>
      </c>
      <c r="BA29" s="6">
        <f t="shared" si="111"/>
        <v>45764</v>
      </c>
      <c r="BB29" s="7">
        <f>_xlfn.IFNA(VLOOKUP($BA29,HAVERD!$A:$BS,BB$2,FALSE),"")</f>
        <v>4.4589999999999996</v>
      </c>
      <c r="BC29" s="7">
        <f>_xlfn.IFNA(VLOOKUP($BA29,HAVERD!$A:$BS,BC$2,FALSE),"")</f>
        <v>4.2648653999999997</v>
      </c>
      <c r="BD29" s="7">
        <f>_xlfn.IFNA(VLOOKUP($BA29,HAVERD!$A:$BS,BD$2,FALSE),"")</f>
        <v>4.1419825000000001</v>
      </c>
      <c r="BE29" s="7">
        <f>_xlfn.IFNA(VLOOKUP($BA29,HAVERD!$A:$BS,BE$2,FALSE),"")</f>
        <v>4.0391453999999998</v>
      </c>
      <c r="BF29" s="7">
        <f>_xlfn.IFNA(VLOOKUP($BA29,HAVERD!$A:$BS,BF$2,FALSE),"")</f>
        <v>3.9411515000000001</v>
      </c>
      <c r="BG29" s="7">
        <f>_xlfn.IFNA(VLOOKUP($BA29,HAVERD!$A:$BS,BG$2,FALSE),"")</f>
        <v>3.8458918</v>
      </c>
      <c r="BH29" s="7">
        <f>_xlfn.IFNA(VLOOKUP($BA29,HAVERD!$A:$BS,BH$2,FALSE),"")</f>
        <v>3.7584654999999998</v>
      </c>
      <c r="BI29" s="7">
        <f>_xlfn.IFNA(VLOOKUP($BA29,HAVERD!$A:$BS,BI$2,FALSE),"")</f>
        <v>3.6838649999999999</v>
      </c>
      <c r="BJ29" s="7">
        <f>_xlfn.IFNA(VLOOKUP($BA29,HAVERD!$A:$BS,BJ$2,FALSE),"")</f>
        <v>3.6246258999999998</v>
      </c>
      <c r="BK29" s="7">
        <f>_xlfn.IFNA(VLOOKUP($BA29,HAVERD!$A:$BS,BK$2,FALSE),"")</f>
        <v>3.5809316999999998</v>
      </c>
      <c r="BL29" s="7">
        <f>_xlfn.IFNA(VLOOKUP($BA29,HAVERD!$A:$BS,BL$2,FALSE),"")</f>
        <v>3.5515968999999998</v>
      </c>
      <c r="BM29" s="7">
        <f>_xlfn.IFNA(VLOOKUP($BA29,HAVERD!$A:$BS,BM$2,FALSE),"")</f>
        <v>3.5337307</v>
      </c>
      <c r="BN29" s="7">
        <f>_xlfn.IFNA(VLOOKUP($BA29,HAVERD!$A:$BS,BN$2,FALSE),"")</f>
        <v>3.5246586999999998</v>
      </c>
      <c r="BO29" s="7">
        <f>_xlfn.IFNA(VLOOKUP($BA29,HAVERD!$A:$BS,BO$2,FALSE),"")</f>
        <v>3.5201068000000002</v>
      </c>
      <c r="BP29" s="7">
        <f>_xlfn.IFNA(VLOOKUP($BA29,HAVERD!$A:$BS,BP$2,FALSE),"")</f>
        <v>3.5184749000000002</v>
      </c>
      <c r="BQ29" s="7">
        <f>_xlfn.IFNA(VLOOKUP($BA29,HAVERD!$A:$BS,BQ$2,FALSE),"")</f>
        <v>3.5190044999999999</v>
      </c>
      <c r="BR29" s="7">
        <f>_xlfn.IFNA(VLOOKUP($BA29,HAVERD!$A:$BS,BR$2,FALSE),"")</f>
        <v>3.5209367999999999</v>
      </c>
      <c r="BS29" s="7">
        <f>_xlfn.IFNA(VLOOKUP($BA29,HAVERD!$A:$BS,BS$2,FALSE),"")</f>
        <v>3.5235132999999998</v>
      </c>
      <c r="BT29" s="7">
        <f>_xlfn.IFNA(VLOOKUP($BA29,HAVERD!$A:$BS,BT$2,FALSE),"")</f>
        <v>3.5259754000000001</v>
      </c>
      <c r="BU29" s="7">
        <f>_xlfn.IFNA(VLOOKUP($BA29,HAVERD!$A:$BS,BU$2,FALSE),"")</f>
        <v>3.5277037</v>
      </c>
      <c r="BV29" s="7">
        <f>_xlfn.IFNA(VLOOKUP($BA29,HAVERD!$A:$BS,BV$2,FALSE),"")</f>
        <v>3.5287923999999999</v>
      </c>
      <c r="BW29" s="7">
        <f>_xlfn.IFNA(VLOOKUP($BA29,HAVERD!$A:$BS,BW$2,FALSE),"")</f>
        <v>3.5295638999999999</v>
      </c>
      <c r="BX29" s="7">
        <f>_xlfn.IFNA(VLOOKUP($BA29,HAVERD!$A:$BS,BX$2,FALSE),"")</f>
        <v>3.5303403000000002</v>
      </c>
      <c r="BY29" s="7">
        <f>_xlfn.IFNA(VLOOKUP($BA29,HAVERD!$A:$BS,BY$2,FALSE),"")</f>
        <v>3.531444</v>
      </c>
      <c r="BZ29" s="7">
        <f>_xlfn.IFNA(VLOOKUP($BA29,HAVERD!$A:$BS,BZ$2,FALSE),"")</f>
        <v>3.5331972999999999</v>
      </c>
      <c r="CA29" s="7">
        <f>_xlfn.IFNA(VLOOKUP($BA29,HAVERD!$A:$BS,CA$2,FALSE),"")</f>
        <v>3.535873</v>
      </c>
      <c r="CB29" s="7">
        <f>_xlfn.IFNA(VLOOKUP($BA29,HAVERD!$A:$BS,CB$2,FALSE),"")</f>
        <v>3.5395026000000001</v>
      </c>
      <c r="CC29" s="7">
        <f>_xlfn.IFNA(VLOOKUP($BA29,HAVERD!$A:$BS,CC$2,FALSE),"")</f>
        <v>3.5440442999999999</v>
      </c>
      <c r="CD29" s="7">
        <f>_xlfn.IFNA(VLOOKUP($BA29,HAVERD!$A:$BS,CD$2,FALSE),"")</f>
        <v>3.5494561</v>
      </c>
      <c r="CE29" s="7">
        <f>_xlfn.IFNA(VLOOKUP($BA29,HAVERD!$A:$BS,CE$2,FALSE),"")</f>
        <v>3.5556963000000001</v>
      </c>
      <c r="CF29" s="7">
        <f>_xlfn.IFNA(VLOOKUP($BA29,HAVERD!$A:$BS,CF$2,FALSE),"")</f>
        <v>3.5627228</v>
      </c>
      <c r="CG29" s="7">
        <f>_xlfn.IFNA(VLOOKUP($BA29,HAVERD!$A:$BS,CG$2,FALSE),"")</f>
        <v>3.5704939000000002</v>
      </c>
      <c r="CH29" s="7">
        <f>_xlfn.IFNA(VLOOKUP($BA29,HAVERD!$A:$BS,CH$2,FALSE),"")</f>
        <v>3.5789675999999999</v>
      </c>
      <c r="CI29" s="7">
        <f>_xlfn.IFNA(VLOOKUP($BA29,HAVERD!$A:$BS,CI$2,FALSE),"")</f>
        <v>3.5881021999999998</v>
      </c>
      <c r="CJ29" s="7">
        <f>_xlfn.IFNA(VLOOKUP($BA29,HAVERD!$A:$BS,CJ$2,FALSE),"")</f>
        <v>3.5978555999999999</v>
      </c>
      <c r="CK29" s="7">
        <f>_xlfn.IFNA(VLOOKUP($BA29,HAVERD!$A:$BS,CK$2,FALSE),"")</f>
        <v>3.6081859999999999</v>
      </c>
      <c r="CL29" s="7">
        <f>_xlfn.IFNA(VLOOKUP($BA29,HAVERD!$A:$BS,CL$2,FALSE),"")</f>
        <v>3.6190514999999999</v>
      </c>
      <c r="CM29" s="7">
        <f>_xlfn.IFNA(VLOOKUP($BA29,HAVERD!$A:$BS,CM$2,FALSE),"")</f>
        <v>3.6304109000000002</v>
      </c>
      <c r="CN29" s="7">
        <f>_xlfn.IFNA(VLOOKUP($BA29,HAVERD!$A:$BS,CN$2,FALSE),"")</f>
        <v>3.6422262000000001</v>
      </c>
      <c r="CO29" s="7">
        <f>_xlfn.IFNA(VLOOKUP($BA29,HAVERD!$A:$BS,CO$2,FALSE),"")</f>
        <v>3.6544604000000001</v>
      </c>
      <c r="CP29" s="7">
        <f>_xlfn.IFNA(VLOOKUP($BA29,HAVERD!$A:$BS,CP$2,FALSE),"")</f>
        <v>3.6670761999999999</v>
      </c>
      <c r="CQ29" s="7">
        <f>_xlfn.IFNA(VLOOKUP($BA29,HAVERD!$A:$BS,CQ$2,FALSE),"")</f>
        <v>3.6800367999999999</v>
      </c>
      <c r="CR29" s="7">
        <f>_xlfn.IFNA(VLOOKUP($BA29,HAVERD!$A:$BS,CR$2,FALSE),"")</f>
        <v>3.6933050999999999</v>
      </c>
      <c r="CS29" s="7">
        <f>_xlfn.IFNA(VLOOKUP($BA29,HAVERD!$A:$BS,CS$2,FALSE),"")</f>
        <v>3.7068439</v>
      </c>
      <c r="CT29" s="7">
        <f>_xlfn.IFNA(VLOOKUP($BA29,HAVERD!$A:$BS,CT$2,FALSE),"")</f>
        <v>3.7206163000000001</v>
      </c>
      <c r="CU29" s="7">
        <f>_xlfn.IFNA(VLOOKUP($BA29,HAVERD!$A:$BS,CU$2,FALSE),"")</f>
        <v>3.7345850999999999</v>
      </c>
      <c r="CV29" s="7">
        <f>_xlfn.IFNA(VLOOKUP($BA29,HAVERD!$A:$BS,CV$2,FALSE),"")</f>
        <v>3.7487134000000002</v>
      </c>
      <c r="CW29" s="7">
        <f>_xlfn.IFNA(VLOOKUP($BA29,HAVERD!$A:$BS,CW$2,FALSE),"")</f>
        <v>3.7629640000000002</v>
      </c>
      <c r="CX29" s="7">
        <f>_xlfn.IFNA(VLOOKUP($BA29,HAVERD!$A:$BS,CX$2,FALSE),"")</f>
        <v>3.7772999</v>
      </c>
      <c r="CY29" s="7"/>
      <c r="CZ29" s="7"/>
      <c r="DA29" s="7"/>
      <c r="DB29" s="7"/>
      <c r="DC29" s="7"/>
      <c r="DD29" s="7"/>
      <c r="DE29" s="7"/>
      <c r="DF29" s="7"/>
      <c r="DG29" s="7"/>
      <c r="DH29" s="7"/>
      <c r="DI29" s="7"/>
    </row>
    <row r="30" spans="1:113" x14ac:dyDescent="0.35">
      <c r="A30" s="6">
        <f t="shared" si="110"/>
        <v>45679</v>
      </c>
      <c r="B30" s="7">
        <f>VLOOKUP($A30,HAVERD!$A:$BS,B$2,FALSE)</f>
        <v>4.7</v>
      </c>
      <c r="C30" s="7">
        <f>VLOOKUP($A30,HAVERD!$A:$BS,C$2,FALSE)</f>
        <v>4.4757356000000001</v>
      </c>
      <c r="D30" s="7">
        <f>VLOOKUP($A30,HAVERD!$A:$BS,D$2,FALSE)</f>
        <v>4.4383778999999999</v>
      </c>
      <c r="E30" s="7">
        <f>VLOOKUP($A30,HAVERD!$A:$BS,E$2,FALSE)</f>
        <v>4.3856463999999997</v>
      </c>
      <c r="F30" s="7">
        <f>VLOOKUP($A30,HAVERD!$A:$BS,F$2,FALSE)</f>
        <v>4.3229666</v>
      </c>
      <c r="G30" s="7">
        <f>VLOOKUP($A30,HAVERD!$A:$BS,G$2,FALSE)</f>
        <v>4.2598599000000004</v>
      </c>
      <c r="H30" s="7">
        <f>VLOOKUP($A30,HAVERD!$A:$BS,H$2,FALSE)</f>
        <v>4.2032261999999996</v>
      </c>
      <c r="I30" s="7">
        <f>VLOOKUP($A30,HAVERD!$A:$BS,I$2,FALSE)</f>
        <v>4.1570014999999998</v>
      </c>
      <c r="J30" s="7">
        <f>VLOOKUP($A30,HAVERD!$A:$BS,J$2,FALSE)</f>
        <v>4.1226985999999997</v>
      </c>
      <c r="K30" s="7">
        <f>VLOOKUP($A30,HAVERD!$A:$BS,K$2,FALSE)</f>
        <v>4.1000747999999998</v>
      </c>
      <c r="L30" s="7">
        <f>VLOOKUP($A30,HAVERD!$A:$BS,L$2,FALSE)</f>
        <v>4.0875709999999996</v>
      </c>
      <c r="M30" s="7">
        <f>VLOOKUP($A30,HAVERD!$A:$BS,M$2,FALSE)</f>
        <v>4.0827270999999996</v>
      </c>
      <c r="N30" s="7">
        <f>VLOOKUP($A30,HAVERD!$A:$BS,N$2,FALSE)</f>
        <v>4.0829386000000003</v>
      </c>
      <c r="O30" s="7">
        <f>VLOOKUP($A30,HAVERD!$A:$BS,O$2,FALSE)</f>
        <v>4.0841691000000004</v>
      </c>
      <c r="P30" s="7">
        <f>VLOOKUP($A30,HAVERD!$A:$BS,P$2,FALSE)</f>
        <v>4.0852059000000001</v>
      </c>
      <c r="Q30" s="7">
        <f>VLOOKUP($A30,HAVERD!$A:$BS,Q$2,FALSE)</f>
        <v>4.0856897999999999</v>
      </c>
      <c r="R30" s="7">
        <f>VLOOKUP($A30,HAVERD!$A:$BS,R$2,FALSE)</f>
        <v>4.0852617000000002</v>
      </c>
      <c r="S30" s="7">
        <f>VLOOKUP($A30,HAVERD!$A:$BS,S$2,FALSE)</f>
        <v>4.0835621</v>
      </c>
      <c r="T30" s="7">
        <f>VLOOKUP($A30,HAVERD!$A:$BS,T$2,FALSE)</f>
        <v>4.0802320999999999</v>
      </c>
      <c r="U30" s="7">
        <f>VLOOKUP($A30,HAVERD!$A:$BS,U$2,FALSE)</f>
        <v>4.0750419999999998</v>
      </c>
      <c r="V30" s="7">
        <f>VLOOKUP($A30,HAVERD!$A:$BS,V$2,FALSE)</f>
        <v>4.0682103999999999</v>
      </c>
      <c r="W30" s="7">
        <f>VLOOKUP($A30,HAVERD!$A:$BS,W$2,FALSE)</f>
        <v>4.0600525000000003</v>
      </c>
      <c r="X30" s="7">
        <f>VLOOKUP($A30,HAVERD!$A:$BS,X$2,FALSE)</f>
        <v>4.0508832999999997</v>
      </c>
      <c r="Y30" s="7">
        <f>VLOOKUP($A30,HAVERD!$A:$BS,Y$2,FALSE)</f>
        <v>4.0410178999999999</v>
      </c>
      <c r="Z30" s="7">
        <f>VLOOKUP($A30,HAVERD!$A:$BS,Z$2,FALSE)</f>
        <v>4.0307715000000002</v>
      </c>
      <c r="AA30" s="7">
        <f>VLOOKUP($A30,HAVERD!$A:$BS,AA$2,FALSE)</f>
        <v>4.0204152999999998</v>
      </c>
      <c r="AB30" s="7">
        <f>VLOOKUP($A30,HAVERD!$A:$BS,AB$2,FALSE)</f>
        <v>4.0100458000000003</v>
      </c>
      <c r="AC30" s="7">
        <f>VLOOKUP($A30,HAVERD!$A:$BS,AC$2,FALSE)</f>
        <v>3.9997158000000002</v>
      </c>
      <c r="AD30" s="7">
        <f>VLOOKUP($A30,HAVERD!$A:$BS,AD$2,FALSE)</f>
        <v>3.9894780000000001</v>
      </c>
      <c r="AE30" s="7">
        <f>VLOOKUP($A30,HAVERD!$A:$BS,AE$2,FALSE)</f>
        <v>3.9793848999999999</v>
      </c>
      <c r="AF30" s="7">
        <f>VLOOKUP($A30,HAVERD!$A:$BS,AF$2,FALSE)</f>
        <v>3.9694894999999999</v>
      </c>
      <c r="AG30" s="7">
        <f>VLOOKUP($A30,HAVERD!$A:$BS,AG$2,FALSE)</f>
        <v>3.9598444000000002</v>
      </c>
      <c r="AH30" s="7">
        <f>VLOOKUP($A30,HAVERD!$A:$BS,AH$2,FALSE)</f>
        <v>3.9505021999999999</v>
      </c>
      <c r="AI30" s="7">
        <f>VLOOKUP($A30,HAVERD!$A:$BS,AI$2,FALSE)</f>
        <v>3.9415157000000001</v>
      </c>
      <c r="AJ30" s="7">
        <f>VLOOKUP($A30,HAVERD!$A:$BS,AJ$2,FALSE)</f>
        <v>3.9329377000000001</v>
      </c>
      <c r="AK30" s="7">
        <f>VLOOKUP($A30,HAVERD!$A:$BS,AK$2,FALSE)</f>
        <v>3.9248207000000002</v>
      </c>
      <c r="AL30" s="7">
        <f>VLOOKUP($A30,HAVERD!$A:$BS,AL$2,FALSE)</f>
        <v>3.9172177000000001</v>
      </c>
      <c r="AM30" s="7">
        <f>VLOOKUP($A30,HAVERD!$A:$BS,AM$2,FALSE)</f>
        <v>3.9101732</v>
      </c>
      <c r="AN30" s="7">
        <f>VLOOKUP($A30,HAVERD!$A:$BS,AN$2,FALSE)</f>
        <v>3.9036933</v>
      </c>
      <c r="AO30" s="7">
        <f>VLOOKUP($A30,HAVERD!$A:$BS,AO$2,FALSE)</f>
        <v>3.8977724999999999</v>
      </c>
      <c r="AP30" s="7">
        <f>VLOOKUP($A30,HAVERD!$A:$BS,AP$2,FALSE)</f>
        <v>3.8924048999999998</v>
      </c>
      <c r="AQ30" s="7">
        <f>VLOOKUP($A30,HAVERD!$A:$BS,AQ$2,FALSE)</f>
        <v>3.8875848</v>
      </c>
      <c r="AR30" s="7">
        <f>VLOOKUP($A30,HAVERD!$A:$BS,AR$2,FALSE)</f>
        <v>3.8833065000000002</v>
      </c>
      <c r="AS30" s="7">
        <f>VLOOKUP($A30,HAVERD!$A:$BS,AS$2,FALSE)</f>
        <v>3.8795643000000002</v>
      </c>
      <c r="AT30" s="7">
        <f>VLOOKUP($A30,HAVERD!$A:$BS,AT$2,FALSE)</f>
        <v>3.8763524</v>
      </c>
      <c r="AU30" s="7">
        <f>VLOOKUP($A30,HAVERD!$A:$BS,AU$2,FALSE)</f>
        <v>3.8736652999999999</v>
      </c>
      <c r="AV30" s="7">
        <f>VLOOKUP($A30,HAVERD!$A:$BS,AV$2,FALSE)</f>
        <v>3.8714971</v>
      </c>
      <c r="AW30" s="7">
        <f>VLOOKUP($A30,HAVERD!$A:$BS,AW$2,FALSE)</f>
        <v>3.8698421000000001</v>
      </c>
      <c r="AX30" s="7">
        <f>VLOOKUP($A30,HAVERD!$A:$BS,AX$2,FALSE)</f>
        <v>3.8686946</v>
      </c>
      <c r="BA30" s="6">
        <f t="shared" si="111"/>
        <v>45765</v>
      </c>
      <c r="BB30" s="7" t="str">
        <f>_xlfn.IFNA(VLOOKUP($BA30,HAVERD!$A:$BS,BB$2,FALSE),"")</f>
        <v/>
      </c>
      <c r="BC30" s="7" t="str">
        <f>_xlfn.IFNA(VLOOKUP($BA30,HAVERD!$A:$BS,BC$2,FALSE),"")</f>
        <v/>
      </c>
      <c r="BD30" s="7" t="str">
        <f>_xlfn.IFNA(VLOOKUP($BA30,HAVERD!$A:$BS,BD$2,FALSE),"")</f>
        <v/>
      </c>
      <c r="BE30" s="7" t="str">
        <f>_xlfn.IFNA(VLOOKUP($BA30,HAVERD!$A:$BS,BE$2,FALSE),"")</f>
        <v/>
      </c>
      <c r="BF30" s="7" t="str">
        <f>_xlfn.IFNA(VLOOKUP($BA30,HAVERD!$A:$BS,BF$2,FALSE),"")</f>
        <v/>
      </c>
      <c r="BG30" s="7" t="str">
        <f>_xlfn.IFNA(VLOOKUP($BA30,HAVERD!$A:$BS,BG$2,FALSE),"")</f>
        <v/>
      </c>
      <c r="BH30" s="7" t="str">
        <f>_xlfn.IFNA(VLOOKUP($BA30,HAVERD!$A:$BS,BH$2,FALSE),"")</f>
        <v/>
      </c>
      <c r="BI30" s="7" t="str">
        <f>_xlfn.IFNA(VLOOKUP($BA30,HAVERD!$A:$BS,BI$2,FALSE),"")</f>
        <v/>
      </c>
      <c r="BJ30" s="7" t="str">
        <f>_xlfn.IFNA(VLOOKUP($BA30,HAVERD!$A:$BS,BJ$2,FALSE),"")</f>
        <v/>
      </c>
      <c r="BK30" s="7" t="str">
        <f>_xlfn.IFNA(VLOOKUP($BA30,HAVERD!$A:$BS,BK$2,FALSE),"")</f>
        <v/>
      </c>
      <c r="BL30" s="7" t="str">
        <f>_xlfn.IFNA(VLOOKUP($BA30,HAVERD!$A:$BS,BL$2,FALSE),"")</f>
        <v/>
      </c>
      <c r="BM30" s="7" t="str">
        <f>_xlfn.IFNA(VLOOKUP($BA30,HAVERD!$A:$BS,BM$2,FALSE),"")</f>
        <v/>
      </c>
      <c r="BN30" s="7" t="str">
        <f>_xlfn.IFNA(VLOOKUP($BA30,HAVERD!$A:$BS,BN$2,FALSE),"")</f>
        <v/>
      </c>
      <c r="BO30" s="7" t="str">
        <f>_xlfn.IFNA(VLOOKUP($BA30,HAVERD!$A:$BS,BO$2,FALSE),"")</f>
        <v/>
      </c>
      <c r="BP30" s="7" t="str">
        <f>_xlfn.IFNA(VLOOKUP($BA30,HAVERD!$A:$BS,BP$2,FALSE),"")</f>
        <v/>
      </c>
      <c r="BQ30" s="7" t="str">
        <f>_xlfn.IFNA(VLOOKUP($BA30,HAVERD!$A:$BS,BQ$2,FALSE),"")</f>
        <v/>
      </c>
      <c r="BR30" s="7" t="str">
        <f>_xlfn.IFNA(VLOOKUP($BA30,HAVERD!$A:$BS,BR$2,FALSE),"")</f>
        <v/>
      </c>
      <c r="BS30" s="7" t="str">
        <f>_xlfn.IFNA(VLOOKUP($BA30,HAVERD!$A:$BS,BS$2,FALSE),"")</f>
        <v/>
      </c>
      <c r="BT30" s="7" t="str">
        <f>_xlfn.IFNA(VLOOKUP($BA30,HAVERD!$A:$BS,BT$2,FALSE),"")</f>
        <v/>
      </c>
      <c r="BU30" s="7" t="str">
        <f>_xlfn.IFNA(VLOOKUP($BA30,HAVERD!$A:$BS,BU$2,FALSE),"")</f>
        <v/>
      </c>
      <c r="BV30" s="7" t="str">
        <f>_xlfn.IFNA(VLOOKUP($BA30,HAVERD!$A:$BS,BV$2,FALSE),"")</f>
        <v/>
      </c>
      <c r="BW30" s="7" t="str">
        <f>_xlfn.IFNA(VLOOKUP($BA30,HAVERD!$A:$BS,BW$2,FALSE),"")</f>
        <v/>
      </c>
      <c r="BX30" s="7" t="str">
        <f>_xlfn.IFNA(VLOOKUP($BA30,HAVERD!$A:$BS,BX$2,FALSE),"")</f>
        <v/>
      </c>
      <c r="BY30" s="7" t="str">
        <f>_xlfn.IFNA(VLOOKUP($BA30,HAVERD!$A:$BS,BY$2,FALSE),"")</f>
        <v/>
      </c>
      <c r="BZ30" s="7" t="str">
        <f>_xlfn.IFNA(VLOOKUP($BA30,HAVERD!$A:$BS,BZ$2,FALSE),"")</f>
        <v/>
      </c>
      <c r="CA30" s="7" t="str">
        <f>_xlfn.IFNA(VLOOKUP($BA30,HAVERD!$A:$BS,CA$2,FALSE),"")</f>
        <v/>
      </c>
      <c r="CB30" s="7" t="str">
        <f>_xlfn.IFNA(VLOOKUP($BA30,HAVERD!$A:$BS,CB$2,FALSE),"")</f>
        <v/>
      </c>
      <c r="CC30" s="7" t="str">
        <f>_xlfn.IFNA(VLOOKUP($BA30,HAVERD!$A:$BS,CC$2,FALSE),"")</f>
        <v/>
      </c>
      <c r="CD30" s="7" t="str">
        <f>_xlfn.IFNA(VLOOKUP($BA30,HAVERD!$A:$BS,CD$2,FALSE),"")</f>
        <v/>
      </c>
      <c r="CE30" s="7" t="str">
        <f>_xlfn.IFNA(VLOOKUP($BA30,HAVERD!$A:$BS,CE$2,FALSE),"")</f>
        <v/>
      </c>
      <c r="CF30" s="7" t="str">
        <f>_xlfn.IFNA(VLOOKUP($BA30,HAVERD!$A:$BS,CF$2,FALSE),"")</f>
        <v/>
      </c>
      <c r="CG30" s="7" t="str">
        <f>_xlfn.IFNA(VLOOKUP($BA30,HAVERD!$A:$BS,CG$2,FALSE),"")</f>
        <v/>
      </c>
      <c r="CH30" s="7" t="str">
        <f>_xlfn.IFNA(VLOOKUP($BA30,HAVERD!$A:$BS,CH$2,FALSE),"")</f>
        <v/>
      </c>
      <c r="CI30" s="7" t="str">
        <f>_xlfn.IFNA(VLOOKUP($BA30,HAVERD!$A:$BS,CI$2,FALSE),"")</f>
        <v/>
      </c>
      <c r="CJ30" s="7" t="str">
        <f>_xlfn.IFNA(VLOOKUP($BA30,HAVERD!$A:$BS,CJ$2,FALSE),"")</f>
        <v/>
      </c>
      <c r="CK30" s="7" t="str">
        <f>_xlfn.IFNA(VLOOKUP($BA30,HAVERD!$A:$BS,CK$2,FALSE),"")</f>
        <v/>
      </c>
      <c r="CL30" s="7" t="str">
        <f>_xlfn.IFNA(VLOOKUP($BA30,HAVERD!$A:$BS,CL$2,FALSE),"")</f>
        <v/>
      </c>
      <c r="CM30" s="7" t="str">
        <f>_xlfn.IFNA(VLOOKUP($BA30,HAVERD!$A:$BS,CM$2,FALSE),"")</f>
        <v/>
      </c>
      <c r="CN30" s="7" t="str">
        <f>_xlfn.IFNA(VLOOKUP($BA30,HAVERD!$A:$BS,CN$2,FALSE),"")</f>
        <v/>
      </c>
      <c r="CO30" s="7" t="str">
        <f>_xlfn.IFNA(VLOOKUP($BA30,HAVERD!$A:$BS,CO$2,FALSE),"")</f>
        <v/>
      </c>
      <c r="CP30" s="7" t="str">
        <f>_xlfn.IFNA(VLOOKUP($BA30,HAVERD!$A:$BS,CP$2,FALSE),"")</f>
        <v/>
      </c>
      <c r="CQ30" s="7" t="str">
        <f>_xlfn.IFNA(VLOOKUP($BA30,HAVERD!$A:$BS,CQ$2,FALSE),"")</f>
        <v/>
      </c>
      <c r="CR30" s="7" t="str">
        <f>_xlfn.IFNA(VLOOKUP($BA30,HAVERD!$A:$BS,CR$2,FALSE),"")</f>
        <v/>
      </c>
      <c r="CS30" s="7" t="str">
        <f>_xlfn.IFNA(VLOOKUP($BA30,HAVERD!$A:$BS,CS$2,FALSE),"")</f>
        <v/>
      </c>
      <c r="CT30" s="7" t="str">
        <f>_xlfn.IFNA(VLOOKUP($BA30,HAVERD!$A:$BS,CT$2,FALSE),"")</f>
        <v/>
      </c>
      <c r="CU30" s="7" t="str">
        <f>_xlfn.IFNA(VLOOKUP($BA30,HAVERD!$A:$BS,CU$2,FALSE),"")</f>
        <v/>
      </c>
      <c r="CV30" s="7" t="str">
        <f>_xlfn.IFNA(VLOOKUP($BA30,HAVERD!$A:$BS,CV$2,FALSE),"")</f>
        <v/>
      </c>
      <c r="CW30" s="7" t="str">
        <f>_xlfn.IFNA(VLOOKUP($BA30,HAVERD!$A:$BS,CW$2,FALSE),"")</f>
        <v/>
      </c>
      <c r="CX30" s="7" t="str">
        <f>_xlfn.IFNA(VLOOKUP($BA30,HAVERD!$A:$BS,CX$2,FALSE),"")</f>
        <v/>
      </c>
      <c r="CY30" s="7"/>
      <c r="CZ30" s="7"/>
      <c r="DA30" s="7"/>
      <c r="DB30" s="7"/>
      <c r="DC30" s="7"/>
      <c r="DD30" s="7"/>
      <c r="DE30" s="7"/>
      <c r="DF30" s="7"/>
      <c r="DG30" s="7"/>
      <c r="DH30" s="7"/>
      <c r="DI30" s="7"/>
    </row>
    <row r="31" spans="1:113" x14ac:dyDescent="0.35">
      <c r="A31" s="6">
        <f t="shared" si="110"/>
        <v>45680</v>
      </c>
      <c r="B31" s="7">
        <f>VLOOKUP($A31,HAVERD!$A:$BS,B$2,FALSE)</f>
        <v>4.7000999999999999</v>
      </c>
      <c r="C31" s="7">
        <f>VLOOKUP($A31,HAVERD!$A:$BS,C$2,FALSE)</f>
        <v>4.4650853000000001</v>
      </c>
      <c r="D31" s="7">
        <f>VLOOKUP($A31,HAVERD!$A:$BS,D$2,FALSE)</f>
        <v>4.4336143999999997</v>
      </c>
      <c r="E31" s="7">
        <f>VLOOKUP($A31,HAVERD!$A:$BS,E$2,FALSE)</f>
        <v>4.3790127999999999</v>
      </c>
      <c r="F31" s="7">
        <f>VLOOKUP($A31,HAVERD!$A:$BS,F$2,FALSE)</f>
        <v>4.3105456999999996</v>
      </c>
      <c r="G31" s="7">
        <f>VLOOKUP($A31,HAVERD!$A:$BS,G$2,FALSE)</f>
        <v>4.2407452000000001</v>
      </c>
      <c r="H31" s="7">
        <f>VLOOKUP($A31,HAVERD!$A:$BS,H$2,FALSE)</f>
        <v>4.1780160000000004</v>
      </c>
      <c r="I31" s="7">
        <f>VLOOKUP($A31,HAVERD!$A:$BS,I$2,FALSE)</f>
        <v>4.1267056999999996</v>
      </c>
      <c r="J31" s="7">
        <f>VLOOKUP($A31,HAVERD!$A:$BS,J$2,FALSE)</f>
        <v>4.0884057</v>
      </c>
      <c r="K31" s="7">
        <f>VLOOKUP($A31,HAVERD!$A:$BS,K$2,FALSE)</f>
        <v>4.0626822999999996</v>
      </c>
      <c r="L31" s="7">
        <f>VLOOKUP($A31,HAVERD!$A:$BS,L$2,FALSE)</f>
        <v>4.0478290000000001</v>
      </c>
      <c r="M31" s="7">
        <f>VLOOKUP($A31,HAVERD!$A:$BS,M$2,FALSE)</f>
        <v>4.0414162999999999</v>
      </c>
      <c r="N31" s="7">
        <f>VLOOKUP($A31,HAVERD!$A:$BS,N$2,FALSE)</f>
        <v>4.0406174999999998</v>
      </c>
      <c r="O31" s="7">
        <f>VLOOKUP($A31,HAVERD!$A:$BS,O$2,FALSE)</f>
        <v>4.0411637000000002</v>
      </c>
      <c r="P31" s="7">
        <f>VLOOKUP($A31,HAVERD!$A:$BS,P$2,FALSE)</f>
        <v>4.0417645999999996</v>
      </c>
      <c r="Q31" s="7">
        <f>VLOOKUP($A31,HAVERD!$A:$BS,Q$2,FALSE)</f>
        <v>4.0420188000000001</v>
      </c>
      <c r="R31" s="7">
        <f>VLOOKUP($A31,HAVERD!$A:$BS,R$2,FALSE)</f>
        <v>4.0415248000000004</v>
      </c>
      <c r="S31" s="7">
        <f>VLOOKUP($A31,HAVERD!$A:$BS,S$2,FALSE)</f>
        <v>4.0398810000000003</v>
      </c>
      <c r="T31" s="7">
        <f>VLOOKUP($A31,HAVERD!$A:$BS,T$2,FALSE)</f>
        <v>4.0366860999999998</v>
      </c>
      <c r="U31" s="7">
        <f>VLOOKUP($A31,HAVERD!$A:$BS,U$2,FALSE)</f>
        <v>4.0316865000000002</v>
      </c>
      <c r="V31" s="7">
        <f>VLOOKUP($A31,HAVERD!$A:$BS,V$2,FALSE)</f>
        <v>4.0251390000000002</v>
      </c>
      <c r="W31" s="7">
        <f>VLOOKUP($A31,HAVERD!$A:$BS,W$2,FALSE)</f>
        <v>4.0174107000000001</v>
      </c>
      <c r="X31" s="7">
        <f>VLOOKUP($A31,HAVERD!$A:$BS,X$2,FALSE)</f>
        <v>4.0088685999999996</v>
      </c>
      <c r="Y31" s="7">
        <f>VLOOKUP($A31,HAVERD!$A:$BS,Y$2,FALSE)</f>
        <v>3.9998794000000002</v>
      </c>
      <c r="Z31" s="7">
        <f>VLOOKUP($A31,HAVERD!$A:$BS,Z$2,FALSE)</f>
        <v>3.9908104999999998</v>
      </c>
      <c r="AA31" s="7">
        <f>VLOOKUP($A31,HAVERD!$A:$BS,AA$2,FALSE)</f>
        <v>3.9819803999999999</v>
      </c>
      <c r="AB31" s="7">
        <f>VLOOKUP($A31,HAVERD!$A:$BS,AB$2,FALSE)</f>
        <v>3.9734731999999999</v>
      </c>
      <c r="AC31" s="7">
        <f>VLOOKUP($A31,HAVERD!$A:$BS,AC$2,FALSE)</f>
        <v>3.9653016000000001</v>
      </c>
      <c r="AD31" s="7">
        <f>VLOOKUP($A31,HAVERD!$A:$BS,AD$2,FALSE)</f>
        <v>3.9574783</v>
      </c>
      <c r="AE31" s="7">
        <f>VLOOKUP($A31,HAVERD!$A:$BS,AE$2,FALSE)</f>
        <v>3.9500156999999998</v>
      </c>
      <c r="AF31" s="7">
        <f>VLOOKUP($A31,HAVERD!$A:$BS,AF$2,FALSE)</f>
        <v>3.9429265999999998</v>
      </c>
      <c r="AG31" s="7">
        <f>VLOOKUP($A31,HAVERD!$A:$BS,AG$2,FALSE)</f>
        <v>3.9362235999999999</v>
      </c>
      <c r="AH31" s="7">
        <f>VLOOKUP($A31,HAVERD!$A:$BS,AH$2,FALSE)</f>
        <v>3.9299192000000001</v>
      </c>
      <c r="AI31" s="7">
        <f>VLOOKUP($A31,HAVERD!$A:$BS,AI$2,FALSE)</f>
        <v>3.9240262000000001</v>
      </c>
      <c r="AJ31" s="7">
        <f>VLOOKUP($A31,HAVERD!$A:$BS,AJ$2,FALSE)</f>
        <v>3.9185571000000001</v>
      </c>
      <c r="AK31" s="7">
        <f>VLOOKUP($A31,HAVERD!$A:$BS,AK$2,FALSE)</f>
        <v>3.9135244</v>
      </c>
      <c r="AL31" s="7">
        <f>VLOOKUP($A31,HAVERD!$A:$BS,AL$2,FALSE)</f>
        <v>3.908941</v>
      </c>
      <c r="AM31" s="7">
        <f>VLOOKUP($A31,HAVERD!$A:$BS,AM$2,FALSE)</f>
        <v>3.9048159</v>
      </c>
      <c r="AN31" s="7">
        <f>VLOOKUP($A31,HAVERD!$A:$BS,AN$2,FALSE)</f>
        <v>3.9011437999999998</v>
      </c>
      <c r="AO31" s="7">
        <f>VLOOKUP($A31,HAVERD!$A:$BS,AO$2,FALSE)</f>
        <v>3.8979149999999998</v>
      </c>
      <c r="AP31" s="7">
        <f>VLOOKUP($A31,HAVERD!$A:$BS,AP$2,FALSE)</f>
        <v>3.8951199999999999</v>
      </c>
      <c r="AQ31" s="7">
        <f>VLOOKUP($A31,HAVERD!$A:$BS,AQ$2,FALSE)</f>
        <v>3.8927489999999998</v>
      </c>
      <c r="AR31" s="7">
        <f>VLOOKUP($A31,HAVERD!$A:$BS,AR$2,FALSE)</f>
        <v>3.8907927</v>
      </c>
      <c r="AS31" s="7">
        <f>VLOOKUP($A31,HAVERD!$A:$BS,AS$2,FALSE)</f>
        <v>3.8892414</v>
      </c>
      <c r="AT31" s="7">
        <f>VLOOKUP($A31,HAVERD!$A:$BS,AT$2,FALSE)</f>
        <v>3.8880854</v>
      </c>
      <c r="AU31" s="7">
        <f>VLOOKUP($A31,HAVERD!$A:$BS,AU$2,FALSE)</f>
        <v>3.8873153</v>
      </c>
      <c r="AV31" s="7">
        <f>VLOOKUP($A31,HAVERD!$A:$BS,AV$2,FALSE)</f>
        <v>3.8869213999999999</v>
      </c>
      <c r="AW31" s="7">
        <f>VLOOKUP($A31,HAVERD!$A:$BS,AW$2,FALSE)</f>
        <v>3.8868941000000001</v>
      </c>
      <c r="AX31" s="7">
        <f>VLOOKUP($A31,HAVERD!$A:$BS,AX$2,FALSE)</f>
        <v>3.8872239</v>
      </c>
      <c r="BA31" s="6">
        <f t="shared" si="111"/>
        <v>45768</v>
      </c>
      <c r="BB31" s="7" t="str">
        <f>_xlfn.IFNA(VLOOKUP($BA31,HAVERD!$A:$BS,BB$2,FALSE),"")</f>
        <v/>
      </c>
      <c r="BC31" s="7" t="str">
        <f>_xlfn.IFNA(VLOOKUP($BA31,HAVERD!$A:$BS,BC$2,FALSE),"")</f>
        <v/>
      </c>
      <c r="BD31" s="7" t="str">
        <f>_xlfn.IFNA(VLOOKUP($BA31,HAVERD!$A:$BS,BD$2,FALSE),"")</f>
        <v/>
      </c>
      <c r="BE31" s="7" t="str">
        <f>_xlfn.IFNA(VLOOKUP($BA31,HAVERD!$A:$BS,BE$2,FALSE),"")</f>
        <v/>
      </c>
      <c r="BF31" s="7" t="str">
        <f>_xlfn.IFNA(VLOOKUP($BA31,HAVERD!$A:$BS,BF$2,FALSE),"")</f>
        <v/>
      </c>
      <c r="BG31" s="7" t="str">
        <f>_xlfn.IFNA(VLOOKUP($BA31,HAVERD!$A:$BS,BG$2,FALSE),"")</f>
        <v/>
      </c>
      <c r="BH31" s="7" t="str">
        <f>_xlfn.IFNA(VLOOKUP($BA31,HAVERD!$A:$BS,BH$2,FALSE),"")</f>
        <v/>
      </c>
      <c r="BI31" s="7" t="str">
        <f>_xlfn.IFNA(VLOOKUP($BA31,HAVERD!$A:$BS,BI$2,FALSE),"")</f>
        <v/>
      </c>
      <c r="BJ31" s="7" t="str">
        <f>_xlfn.IFNA(VLOOKUP($BA31,HAVERD!$A:$BS,BJ$2,FALSE),"")</f>
        <v/>
      </c>
      <c r="BK31" s="7" t="str">
        <f>_xlfn.IFNA(VLOOKUP($BA31,HAVERD!$A:$BS,BK$2,FALSE),"")</f>
        <v/>
      </c>
      <c r="BL31" s="7" t="str">
        <f>_xlfn.IFNA(VLOOKUP($BA31,HAVERD!$A:$BS,BL$2,FALSE),"")</f>
        <v/>
      </c>
      <c r="BM31" s="7" t="str">
        <f>_xlfn.IFNA(VLOOKUP($BA31,HAVERD!$A:$BS,BM$2,FALSE),"")</f>
        <v/>
      </c>
      <c r="BN31" s="7" t="str">
        <f>_xlfn.IFNA(VLOOKUP($BA31,HAVERD!$A:$BS,BN$2,FALSE),"")</f>
        <v/>
      </c>
      <c r="BO31" s="7" t="str">
        <f>_xlfn.IFNA(VLOOKUP($BA31,HAVERD!$A:$BS,BO$2,FALSE),"")</f>
        <v/>
      </c>
      <c r="BP31" s="7" t="str">
        <f>_xlfn.IFNA(VLOOKUP($BA31,HAVERD!$A:$BS,BP$2,FALSE),"")</f>
        <v/>
      </c>
      <c r="BQ31" s="7" t="str">
        <f>_xlfn.IFNA(VLOOKUP($BA31,HAVERD!$A:$BS,BQ$2,FALSE),"")</f>
        <v/>
      </c>
      <c r="BR31" s="7" t="str">
        <f>_xlfn.IFNA(VLOOKUP($BA31,HAVERD!$A:$BS,BR$2,FALSE),"")</f>
        <v/>
      </c>
      <c r="BS31" s="7" t="str">
        <f>_xlfn.IFNA(VLOOKUP($BA31,HAVERD!$A:$BS,BS$2,FALSE),"")</f>
        <v/>
      </c>
      <c r="BT31" s="7" t="str">
        <f>_xlfn.IFNA(VLOOKUP($BA31,HAVERD!$A:$BS,BT$2,FALSE),"")</f>
        <v/>
      </c>
      <c r="BU31" s="7" t="str">
        <f>_xlfn.IFNA(VLOOKUP($BA31,HAVERD!$A:$BS,BU$2,FALSE),"")</f>
        <v/>
      </c>
      <c r="BV31" s="7" t="str">
        <f>_xlfn.IFNA(VLOOKUP($BA31,HAVERD!$A:$BS,BV$2,FALSE),"")</f>
        <v/>
      </c>
      <c r="BW31" s="7" t="str">
        <f>_xlfn.IFNA(VLOOKUP($BA31,HAVERD!$A:$BS,BW$2,FALSE),"")</f>
        <v/>
      </c>
      <c r="BX31" s="7" t="str">
        <f>_xlfn.IFNA(VLOOKUP($BA31,HAVERD!$A:$BS,BX$2,FALSE),"")</f>
        <v/>
      </c>
      <c r="BY31" s="7" t="str">
        <f>_xlfn.IFNA(VLOOKUP($BA31,HAVERD!$A:$BS,BY$2,FALSE),"")</f>
        <v/>
      </c>
      <c r="BZ31" s="7" t="str">
        <f>_xlfn.IFNA(VLOOKUP($BA31,HAVERD!$A:$BS,BZ$2,FALSE),"")</f>
        <v/>
      </c>
      <c r="CA31" s="7" t="str">
        <f>_xlfn.IFNA(VLOOKUP($BA31,HAVERD!$A:$BS,CA$2,FALSE),"")</f>
        <v/>
      </c>
      <c r="CB31" s="7" t="str">
        <f>_xlfn.IFNA(VLOOKUP($BA31,HAVERD!$A:$BS,CB$2,FALSE),"")</f>
        <v/>
      </c>
      <c r="CC31" s="7" t="str">
        <f>_xlfn.IFNA(VLOOKUP($BA31,HAVERD!$A:$BS,CC$2,FALSE),"")</f>
        <v/>
      </c>
      <c r="CD31" s="7" t="str">
        <f>_xlfn.IFNA(VLOOKUP($BA31,HAVERD!$A:$BS,CD$2,FALSE),"")</f>
        <v/>
      </c>
      <c r="CE31" s="7" t="str">
        <f>_xlfn.IFNA(VLOOKUP($BA31,HAVERD!$A:$BS,CE$2,FALSE),"")</f>
        <v/>
      </c>
      <c r="CF31" s="7" t="str">
        <f>_xlfn.IFNA(VLOOKUP($BA31,HAVERD!$A:$BS,CF$2,FALSE),"")</f>
        <v/>
      </c>
      <c r="CG31" s="7" t="str">
        <f>_xlfn.IFNA(VLOOKUP($BA31,HAVERD!$A:$BS,CG$2,FALSE),"")</f>
        <v/>
      </c>
      <c r="CH31" s="7" t="str">
        <f>_xlfn.IFNA(VLOOKUP($BA31,HAVERD!$A:$BS,CH$2,FALSE),"")</f>
        <v/>
      </c>
      <c r="CI31" s="7" t="str">
        <f>_xlfn.IFNA(VLOOKUP($BA31,HAVERD!$A:$BS,CI$2,FALSE),"")</f>
        <v/>
      </c>
      <c r="CJ31" s="7" t="str">
        <f>_xlfn.IFNA(VLOOKUP($BA31,HAVERD!$A:$BS,CJ$2,FALSE),"")</f>
        <v/>
      </c>
      <c r="CK31" s="7" t="str">
        <f>_xlfn.IFNA(VLOOKUP($BA31,HAVERD!$A:$BS,CK$2,FALSE),"")</f>
        <v/>
      </c>
      <c r="CL31" s="7" t="str">
        <f>_xlfn.IFNA(VLOOKUP($BA31,HAVERD!$A:$BS,CL$2,FALSE),"")</f>
        <v/>
      </c>
      <c r="CM31" s="7" t="str">
        <f>_xlfn.IFNA(VLOOKUP($BA31,HAVERD!$A:$BS,CM$2,FALSE),"")</f>
        <v/>
      </c>
      <c r="CN31" s="7" t="str">
        <f>_xlfn.IFNA(VLOOKUP($BA31,HAVERD!$A:$BS,CN$2,FALSE),"")</f>
        <v/>
      </c>
      <c r="CO31" s="7" t="str">
        <f>_xlfn.IFNA(VLOOKUP($BA31,HAVERD!$A:$BS,CO$2,FALSE),"")</f>
        <v/>
      </c>
      <c r="CP31" s="7" t="str">
        <f>_xlfn.IFNA(VLOOKUP($BA31,HAVERD!$A:$BS,CP$2,FALSE),"")</f>
        <v/>
      </c>
      <c r="CQ31" s="7" t="str">
        <f>_xlfn.IFNA(VLOOKUP($BA31,HAVERD!$A:$BS,CQ$2,FALSE),"")</f>
        <v/>
      </c>
      <c r="CR31" s="7" t="str">
        <f>_xlfn.IFNA(VLOOKUP($BA31,HAVERD!$A:$BS,CR$2,FALSE),"")</f>
        <v/>
      </c>
      <c r="CS31" s="7" t="str">
        <f>_xlfn.IFNA(VLOOKUP($BA31,HAVERD!$A:$BS,CS$2,FALSE),"")</f>
        <v/>
      </c>
      <c r="CT31" s="7" t="str">
        <f>_xlfn.IFNA(VLOOKUP($BA31,HAVERD!$A:$BS,CT$2,FALSE),"")</f>
        <v/>
      </c>
      <c r="CU31" s="7" t="str">
        <f>_xlfn.IFNA(VLOOKUP($BA31,HAVERD!$A:$BS,CU$2,FALSE),"")</f>
        <v/>
      </c>
      <c r="CV31" s="7" t="str">
        <f>_xlfn.IFNA(VLOOKUP($BA31,HAVERD!$A:$BS,CV$2,FALSE),"")</f>
        <v/>
      </c>
      <c r="CW31" s="7" t="str">
        <f>_xlfn.IFNA(VLOOKUP($BA31,HAVERD!$A:$BS,CW$2,FALSE),"")</f>
        <v/>
      </c>
      <c r="CX31" s="7" t="str">
        <f>_xlfn.IFNA(VLOOKUP($BA31,HAVERD!$A:$BS,CX$2,FALSE),"")</f>
        <v/>
      </c>
      <c r="CY31" s="7"/>
      <c r="CZ31" s="7"/>
      <c r="DA31" s="7"/>
      <c r="DB31" s="7"/>
      <c r="DC31" s="7"/>
      <c r="DD31" s="7"/>
      <c r="DE31" s="7"/>
      <c r="DF31" s="7"/>
      <c r="DG31" s="7"/>
      <c r="DH31" s="7"/>
      <c r="DI31" s="7"/>
    </row>
    <row r="32" spans="1:113" x14ac:dyDescent="0.35">
      <c r="A32" s="6">
        <f t="shared" si="110"/>
        <v>45681</v>
      </c>
      <c r="B32" s="7">
        <f>VLOOKUP($A32,HAVERD!$A:$BS,B$2,FALSE)</f>
        <v>4.7</v>
      </c>
      <c r="C32" s="7">
        <f>VLOOKUP($A32,HAVERD!$A:$BS,C$2,FALSE)</f>
        <v>4.4660197999999998</v>
      </c>
      <c r="D32" s="7">
        <f>VLOOKUP($A32,HAVERD!$A:$BS,D$2,FALSE)</f>
        <v>4.4361990999999996</v>
      </c>
      <c r="E32" s="7">
        <f>VLOOKUP($A32,HAVERD!$A:$BS,E$2,FALSE)</f>
        <v>4.3843892999999996</v>
      </c>
      <c r="F32" s="7">
        <f>VLOOKUP($A32,HAVERD!$A:$BS,F$2,FALSE)</f>
        <v>4.3197619999999999</v>
      </c>
      <c r="G32" s="7">
        <f>VLOOKUP($A32,HAVERD!$A:$BS,G$2,FALSE)</f>
        <v>4.2545703000000001</v>
      </c>
      <c r="H32" s="7">
        <f>VLOOKUP($A32,HAVERD!$A:$BS,H$2,FALSE)</f>
        <v>4.1964227000000003</v>
      </c>
      <c r="I32" s="7">
        <f>VLOOKUP($A32,HAVERD!$A:$BS,I$2,FALSE)</f>
        <v>4.1491560999999999</v>
      </c>
      <c r="J32" s="7">
        <f>VLOOKUP($A32,HAVERD!$A:$BS,J$2,FALSE)</f>
        <v>4.1140550999999999</v>
      </c>
      <c r="K32" s="7">
        <f>VLOOKUP($A32,HAVERD!$A:$BS,K$2,FALSE)</f>
        <v>4.0904296999999996</v>
      </c>
      <c r="L32" s="7">
        <f>VLOOKUP($A32,HAVERD!$A:$BS,L$2,FALSE)</f>
        <v>4.0763907000000001</v>
      </c>
      <c r="M32" s="7">
        <f>VLOOKUP($A32,HAVERD!$A:$BS,M$2,FALSE)</f>
        <v>4.0695001</v>
      </c>
      <c r="N32" s="7">
        <f>VLOOKUP($A32,HAVERD!$A:$BS,N$2,FALSE)</f>
        <v>4.0669430000000002</v>
      </c>
      <c r="O32" s="7">
        <f>VLOOKUP($A32,HAVERD!$A:$BS,O$2,FALSE)</f>
        <v>4.0645809000000002</v>
      </c>
      <c r="P32" s="7">
        <f>VLOOKUP($A32,HAVERD!$A:$BS,P$2,FALSE)</f>
        <v>4.0613298000000002</v>
      </c>
      <c r="Q32" s="7">
        <f>VLOOKUP($A32,HAVERD!$A:$BS,Q$2,FALSE)</f>
        <v>4.0571875999999998</v>
      </c>
      <c r="R32" s="7">
        <f>VLOOKUP($A32,HAVERD!$A:$BS,R$2,FALSE)</f>
        <v>4.0521526999999997</v>
      </c>
      <c r="S32" s="7">
        <f>VLOOKUP($A32,HAVERD!$A:$BS,S$2,FALSE)</f>
        <v>4.0462232</v>
      </c>
      <c r="T32" s="7">
        <f>VLOOKUP($A32,HAVERD!$A:$BS,T$2,FALSE)</f>
        <v>4.0393973000000001</v>
      </c>
      <c r="U32" s="7">
        <f>VLOOKUP($A32,HAVERD!$A:$BS,U$2,FALSE)</f>
        <v>4.0317181</v>
      </c>
      <c r="V32" s="7">
        <f>VLOOKUP($A32,HAVERD!$A:$BS,V$2,FALSE)</f>
        <v>4.0233825000000003</v>
      </c>
      <c r="W32" s="7">
        <f>VLOOKUP($A32,HAVERD!$A:$BS,W$2,FALSE)</f>
        <v>4.0146212999999999</v>
      </c>
      <c r="X32" s="7">
        <f>VLOOKUP($A32,HAVERD!$A:$BS,X$2,FALSE)</f>
        <v>4.0056647999999999</v>
      </c>
      <c r="Y32" s="7">
        <f>VLOOKUP($A32,HAVERD!$A:$BS,Y$2,FALSE)</f>
        <v>3.9967432999999999</v>
      </c>
      <c r="Z32" s="7">
        <f>VLOOKUP($A32,HAVERD!$A:$BS,Z$2,FALSE)</f>
        <v>3.9880876000000001</v>
      </c>
      <c r="AA32" s="7">
        <f>VLOOKUP($A32,HAVERD!$A:$BS,AA$2,FALSE)</f>
        <v>3.9798914000000001</v>
      </c>
      <c r="AB32" s="7">
        <f>VLOOKUP($A32,HAVERD!$A:$BS,AB$2,FALSE)</f>
        <v>3.9721866000000001</v>
      </c>
      <c r="AC32" s="7">
        <f>VLOOKUP($A32,HAVERD!$A:$BS,AC$2,FALSE)</f>
        <v>3.9649608999999999</v>
      </c>
      <c r="AD32" s="7">
        <f>VLOOKUP($A32,HAVERD!$A:$BS,AD$2,FALSE)</f>
        <v>3.9582016000000002</v>
      </c>
      <c r="AE32" s="7">
        <f>VLOOKUP($A32,HAVERD!$A:$BS,AE$2,FALSE)</f>
        <v>3.9518960999999999</v>
      </c>
      <c r="AF32" s="7">
        <f>VLOOKUP($A32,HAVERD!$A:$BS,AF$2,FALSE)</f>
        <v>3.9460318999999999</v>
      </c>
      <c r="AG32" s="7">
        <f>VLOOKUP($A32,HAVERD!$A:$BS,AG$2,FALSE)</f>
        <v>3.9405966000000001</v>
      </c>
      <c r="AH32" s="7">
        <f>VLOOKUP($A32,HAVERD!$A:$BS,AH$2,FALSE)</f>
        <v>3.9355772999999998</v>
      </c>
      <c r="AI32" s="7">
        <f>VLOOKUP($A32,HAVERD!$A:$BS,AI$2,FALSE)</f>
        <v>3.9309618</v>
      </c>
      <c r="AJ32" s="7">
        <f>VLOOKUP($A32,HAVERD!$A:$BS,AJ$2,FALSE)</f>
        <v>3.9267373000000001</v>
      </c>
      <c r="AK32" s="7">
        <f>VLOOKUP($A32,HAVERD!$A:$BS,AK$2,FALSE)</f>
        <v>3.9228912999999999</v>
      </c>
      <c r="AL32" s="7">
        <f>VLOOKUP($A32,HAVERD!$A:$BS,AL$2,FALSE)</f>
        <v>3.9194113000000002</v>
      </c>
      <c r="AM32" s="7">
        <f>VLOOKUP($A32,HAVERD!$A:$BS,AM$2,FALSE)</f>
        <v>3.9162861000000002</v>
      </c>
      <c r="AN32" s="7">
        <f>VLOOKUP($A32,HAVERD!$A:$BS,AN$2,FALSE)</f>
        <v>3.91351</v>
      </c>
      <c r="AO32" s="7">
        <f>VLOOKUP($A32,HAVERD!$A:$BS,AO$2,FALSE)</f>
        <v>3.9110787</v>
      </c>
      <c r="AP32" s="7">
        <f>VLOOKUP($A32,HAVERD!$A:$BS,AP$2,FALSE)</f>
        <v>3.9089881000000002</v>
      </c>
      <c r="AQ32" s="7">
        <f>VLOOKUP($A32,HAVERD!$A:$BS,AQ$2,FALSE)</f>
        <v>3.9072336000000001</v>
      </c>
      <c r="AR32" s="7">
        <f>VLOOKUP($A32,HAVERD!$A:$BS,AR$2,FALSE)</f>
        <v>3.9058112</v>
      </c>
      <c r="AS32" s="7">
        <f>VLOOKUP($A32,HAVERD!$A:$BS,AS$2,FALSE)</f>
        <v>3.9047166</v>
      </c>
      <c r="AT32" s="7">
        <f>VLOOKUP($A32,HAVERD!$A:$BS,AT$2,FALSE)</f>
        <v>3.9039453000000002</v>
      </c>
      <c r="AU32" s="7">
        <f>VLOOKUP($A32,HAVERD!$A:$BS,AU$2,FALSE)</f>
        <v>3.9034932000000002</v>
      </c>
      <c r="AV32" s="7">
        <f>VLOOKUP($A32,HAVERD!$A:$BS,AV$2,FALSE)</f>
        <v>3.9033559000000002</v>
      </c>
      <c r="AW32" s="7">
        <f>VLOOKUP($A32,HAVERD!$A:$BS,AW$2,FALSE)</f>
        <v>3.9035291999999999</v>
      </c>
      <c r="AX32" s="7">
        <f>VLOOKUP($A32,HAVERD!$A:$BS,AX$2,FALSE)</f>
        <v>3.9040089</v>
      </c>
      <c r="BA32" s="6">
        <f t="shared" si="111"/>
        <v>45769</v>
      </c>
      <c r="BB32" s="7">
        <f>_xlfn.IFNA(VLOOKUP($BA32,HAVERD!$A:$BS,BB$2,FALSE),"")</f>
        <v>4.4592999999999998</v>
      </c>
      <c r="BC32" s="7">
        <f>_xlfn.IFNA(VLOOKUP($BA32,HAVERD!$A:$BS,BC$2,FALSE),"")</f>
        <v>4.2132940000000003</v>
      </c>
      <c r="BD32" s="7">
        <f>_xlfn.IFNA(VLOOKUP($BA32,HAVERD!$A:$BS,BD$2,FALSE),"")</f>
        <v>4.1262615</v>
      </c>
      <c r="BE32" s="7">
        <f>_xlfn.IFNA(VLOOKUP($BA32,HAVERD!$A:$BS,BE$2,FALSE),"")</f>
        <v>4.0235652000000002</v>
      </c>
      <c r="BF32" s="7">
        <f>_xlfn.IFNA(VLOOKUP($BA32,HAVERD!$A:$BS,BF$2,FALSE),"")</f>
        <v>3.9125732000000002</v>
      </c>
      <c r="BG32" s="7">
        <f>_xlfn.IFNA(VLOOKUP($BA32,HAVERD!$A:$BS,BG$2,FALSE),"")</f>
        <v>3.8043488000000001</v>
      </c>
      <c r="BH32" s="7">
        <f>_xlfn.IFNA(VLOOKUP($BA32,HAVERD!$A:$BS,BH$2,FALSE),"")</f>
        <v>3.7071044</v>
      </c>
      <c r="BI32" s="7">
        <f>_xlfn.IFNA(VLOOKUP($BA32,HAVERD!$A:$BS,BI$2,FALSE),"")</f>
        <v>3.6256913000000002</v>
      </c>
      <c r="BJ32" s="7">
        <f>_xlfn.IFNA(VLOOKUP($BA32,HAVERD!$A:$BS,BJ$2,FALSE),"")</f>
        <v>3.561137</v>
      </c>
      <c r="BK32" s="7">
        <f>_xlfn.IFNA(VLOOKUP($BA32,HAVERD!$A:$BS,BK$2,FALSE),"")</f>
        <v>3.5127136999999999</v>
      </c>
      <c r="BL32" s="7">
        <f>_xlfn.IFNA(VLOOKUP($BA32,HAVERD!$A:$BS,BL$2,FALSE),"")</f>
        <v>3.4783811999999998</v>
      </c>
      <c r="BM32" s="7">
        <f>_xlfn.IFNA(VLOOKUP($BA32,HAVERD!$A:$BS,BM$2,FALSE),"")</f>
        <v>3.4555359000000001</v>
      </c>
      <c r="BN32" s="7">
        <f>_xlfn.IFNA(VLOOKUP($BA32,HAVERD!$A:$BS,BN$2,FALSE),"")</f>
        <v>3.4420926999999999</v>
      </c>
      <c r="BO32" s="7">
        <f>_xlfn.IFNA(VLOOKUP($BA32,HAVERD!$A:$BS,BO$2,FALSE),"")</f>
        <v>3.4348773000000001</v>
      </c>
      <c r="BP32" s="7">
        <f>_xlfn.IFNA(VLOOKUP($BA32,HAVERD!$A:$BS,BP$2,FALSE),"")</f>
        <v>3.4323714000000001</v>
      </c>
      <c r="BQ32" s="7">
        <f>_xlfn.IFNA(VLOOKUP($BA32,HAVERD!$A:$BS,BQ$2,FALSE),"")</f>
        <v>3.4336017999999999</v>
      </c>
      <c r="BR32" s="7">
        <f>_xlfn.IFNA(VLOOKUP($BA32,HAVERD!$A:$BS,BR$2,FALSE),"")</f>
        <v>3.4375952000000001</v>
      </c>
      <c r="BS32" s="7">
        <f>_xlfn.IFNA(VLOOKUP($BA32,HAVERD!$A:$BS,BS$2,FALSE),"")</f>
        <v>3.4433780999999999</v>
      </c>
      <c r="BT32" s="7">
        <f>_xlfn.IFNA(VLOOKUP($BA32,HAVERD!$A:$BS,BT$2,FALSE),"")</f>
        <v>3.4499773999999999</v>
      </c>
      <c r="BU32" s="7">
        <f>_xlfn.IFNA(VLOOKUP($BA32,HAVERD!$A:$BS,BU$2,FALSE),"")</f>
        <v>3.4565893000000001</v>
      </c>
      <c r="BV32" s="7">
        <f>_xlfn.IFNA(VLOOKUP($BA32,HAVERD!$A:$BS,BV$2,FALSE),"")</f>
        <v>3.4631224999999999</v>
      </c>
      <c r="BW32" s="7">
        <f>_xlfn.IFNA(VLOOKUP($BA32,HAVERD!$A:$BS,BW$2,FALSE),"")</f>
        <v>3.4696731000000001</v>
      </c>
      <c r="BX32" s="7">
        <f>_xlfn.IFNA(VLOOKUP($BA32,HAVERD!$A:$BS,BX$2,FALSE),"")</f>
        <v>3.4763367999999999</v>
      </c>
      <c r="BY32" s="7">
        <f>_xlfn.IFNA(VLOOKUP($BA32,HAVERD!$A:$BS,BY$2,FALSE),"")</f>
        <v>3.4832097000000002</v>
      </c>
      <c r="BZ32" s="7">
        <f>_xlfn.IFNA(VLOOKUP($BA32,HAVERD!$A:$BS,BZ$2,FALSE),"")</f>
        <v>3.4903876999999999</v>
      </c>
      <c r="CA32" s="7">
        <f>_xlfn.IFNA(VLOOKUP($BA32,HAVERD!$A:$BS,CA$2,FALSE),"")</f>
        <v>3.4979504000000001</v>
      </c>
      <c r="CB32" s="7">
        <f>_xlfn.IFNA(VLOOKUP($BA32,HAVERD!$A:$BS,CB$2,FALSE),"")</f>
        <v>3.5059127000000001</v>
      </c>
      <c r="CC32" s="7">
        <f>_xlfn.IFNA(VLOOKUP($BA32,HAVERD!$A:$BS,CC$2,FALSE),"")</f>
        <v>3.5142728000000001</v>
      </c>
      <c r="CD32" s="7">
        <f>_xlfn.IFNA(VLOOKUP($BA32,HAVERD!$A:$BS,CD$2,FALSE),"")</f>
        <v>3.5230293000000001</v>
      </c>
      <c r="CE32" s="7">
        <f>_xlfn.IFNA(VLOOKUP($BA32,HAVERD!$A:$BS,CE$2,FALSE),"")</f>
        <v>3.5321805999999998</v>
      </c>
      <c r="CF32" s="7">
        <f>_xlfn.IFNA(VLOOKUP($BA32,HAVERD!$A:$BS,CF$2,FALSE),"")</f>
        <v>3.5417253</v>
      </c>
      <c r="CG32" s="7">
        <f>_xlfn.IFNA(VLOOKUP($BA32,HAVERD!$A:$BS,CG$2,FALSE),"")</f>
        <v>3.5516616999999999</v>
      </c>
      <c r="CH32" s="7">
        <f>_xlfn.IFNA(VLOOKUP($BA32,HAVERD!$A:$BS,CH$2,FALSE),"")</f>
        <v>3.5619882999999999</v>
      </c>
      <c r="CI32" s="7">
        <f>_xlfn.IFNA(VLOOKUP($BA32,HAVERD!$A:$BS,CI$2,FALSE),"")</f>
        <v>3.5727036999999999</v>
      </c>
      <c r="CJ32" s="7">
        <f>_xlfn.IFNA(VLOOKUP($BA32,HAVERD!$A:$BS,CJ$2,FALSE),"")</f>
        <v>3.5838060999999999</v>
      </c>
      <c r="CK32" s="7">
        <f>_xlfn.IFNA(VLOOKUP($BA32,HAVERD!$A:$BS,CK$2,FALSE),"")</f>
        <v>3.5952942000000001</v>
      </c>
      <c r="CL32" s="7">
        <f>_xlfn.IFNA(VLOOKUP($BA32,HAVERD!$A:$BS,CL$2,FALSE),"")</f>
        <v>3.6071662999999998</v>
      </c>
      <c r="CM32" s="7">
        <f>_xlfn.IFNA(VLOOKUP($BA32,HAVERD!$A:$BS,CM$2,FALSE),"")</f>
        <v>3.6194188</v>
      </c>
      <c r="CN32" s="7">
        <f>_xlfn.IFNA(VLOOKUP($BA32,HAVERD!$A:$BS,CN$2,FALSE),"")</f>
        <v>3.6320367</v>
      </c>
      <c r="CO32" s="7">
        <f>_xlfn.IFNA(VLOOKUP($BA32,HAVERD!$A:$BS,CO$2,FALSE),"")</f>
        <v>3.6450008</v>
      </c>
      <c r="CP32" s="7">
        <f>_xlfn.IFNA(VLOOKUP($BA32,HAVERD!$A:$BS,CP$2,FALSE),"")</f>
        <v>3.6582924000000001</v>
      </c>
      <c r="CQ32" s="7">
        <f>_xlfn.IFNA(VLOOKUP($BA32,HAVERD!$A:$BS,CQ$2,FALSE),"")</f>
        <v>3.6718924999999998</v>
      </c>
      <c r="CR32" s="7">
        <f>_xlfn.IFNA(VLOOKUP($BA32,HAVERD!$A:$BS,CR$2,FALSE),"")</f>
        <v>3.6857821999999998</v>
      </c>
      <c r="CS32" s="7">
        <f>_xlfn.IFNA(VLOOKUP($BA32,HAVERD!$A:$BS,CS$2,FALSE),"")</f>
        <v>3.6999423999999999</v>
      </c>
      <c r="CT32" s="7">
        <f>_xlfn.IFNA(VLOOKUP($BA32,HAVERD!$A:$BS,CT$2,FALSE),"")</f>
        <v>3.7143543000000001</v>
      </c>
      <c r="CU32" s="7">
        <f>_xlfn.IFNA(VLOOKUP($BA32,HAVERD!$A:$BS,CU$2,FALSE),"")</f>
        <v>3.728999</v>
      </c>
      <c r="CV32" s="7">
        <f>_xlfn.IFNA(VLOOKUP($BA32,HAVERD!$A:$BS,CV$2,FALSE),"")</f>
        <v>3.7438574</v>
      </c>
      <c r="CW32" s="7">
        <f>_xlfn.IFNA(VLOOKUP($BA32,HAVERD!$A:$BS,CW$2,FALSE),"")</f>
        <v>3.7589106999999999</v>
      </c>
      <c r="CX32" s="7">
        <f>_xlfn.IFNA(VLOOKUP($BA32,HAVERD!$A:$BS,CX$2,FALSE),"")</f>
        <v>3.7741399000000002</v>
      </c>
      <c r="CY32" s="7"/>
      <c r="CZ32" s="7"/>
      <c r="DA32" s="7"/>
      <c r="DB32" s="7"/>
      <c r="DC32" s="7"/>
      <c r="DD32" s="7"/>
      <c r="DE32" s="7"/>
      <c r="DF32" s="7"/>
      <c r="DG32" s="7"/>
      <c r="DH32" s="7"/>
      <c r="DI32" s="7"/>
    </row>
    <row r="33" spans="1:113" x14ac:dyDescent="0.35">
      <c r="A33" s="6">
        <f t="shared" si="110"/>
        <v>45684</v>
      </c>
      <c r="B33" s="7">
        <f>VLOOKUP($A33,HAVERD!$A:$BS,B$2,FALSE)</f>
        <v>4.7</v>
      </c>
      <c r="C33" s="7">
        <f>VLOOKUP($A33,HAVERD!$A:$BS,C$2,FALSE)</f>
        <v>4.4608223999999996</v>
      </c>
      <c r="D33" s="7">
        <f>VLOOKUP($A33,HAVERD!$A:$BS,D$2,FALSE)</f>
        <v>4.4241921</v>
      </c>
      <c r="E33" s="7">
        <f>VLOOKUP($A33,HAVERD!$A:$BS,E$2,FALSE)</f>
        <v>4.3661032999999998</v>
      </c>
      <c r="F33" s="7">
        <f>VLOOKUP($A33,HAVERD!$A:$BS,F$2,FALSE)</f>
        <v>4.2945824000000004</v>
      </c>
      <c r="G33" s="7">
        <f>VLOOKUP($A33,HAVERD!$A:$BS,G$2,FALSE)</f>
        <v>4.2222340999999997</v>
      </c>
      <c r="H33" s="7">
        <f>VLOOKUP($A33,HAVERD!$A:$BS,H$2,FALSE)</f>
        <v>4.1569599000000004</v>
      </c>
      <c r="I33" s="7">
        <f>VLOOKUP($A33,HAVERD!$A:$BS,I$2,FALSE)</f>
        <v>4.1027100000000001</v>
      </c>
      <c r="J33" s="7">
        <f>VLOOKUP($A33,HAVERD!$A:$BS,J$2,FALSE)</f>
        <v>4.0605567999999996</v>
      </c>
      <c r="K33" s="7">
        <f>VLOOKUP($A33,HAVERD!$A:$BS,K$2,FALSE)</f>
        <v>4.0299506999999997</v>
      </c>
      <c r="L33" s="7">
        <f>VLOOKUP($A33,HAVERD!$A:$BS,L$2,FALSE)</f>
        <v>4.0089433999999997</v>
      </c>
      <c r="M33" s="7">
        <f>VLOOKUP($A33,HAVERD!$A:$BS,M$2,FALSE)</f>
        <v>3.9956016000000001</v>
      </c>
      <c r="N33" s="7">
        <f>VLOOKUP($A33,HAVERD!$A:$BS,N$2,FALSE)</f>
        <v>3.9876388999999999</v>
      </c>
      <c r="O33" s="7">
        <f>VLOOKUP($A33,HAVERD!$A:$BS,O$2,FALSE)</f>
        <v>3.9820023999999998</v>
      </c>
      <c r="P33" s="7">
        <f>VLOOKUP($A33,HAVERD!$A:$BS,P$2,FALSE)</f>
        <v>3.9776492999999999</v>
      </c>
      <c r="Q33" s="7">
        <f>VLOOKUP($A33,HAVERD!$A:$BS,Q$2,FALSE)</f>
        <v>3.9741344999999999</v>
      </c>
      <c r="R33" s="7">
        <f>VLOOKUP($A33,HAVERD!$A:$BS,R$2,FALSE)</f>
        <v>3.9710125999999999</v>
      </c>
      <c r="S33" s="7">
        <f>VLOOKUP($A33,HAVERD!$A:$BS,S$2,FALSE)</f>
        <v>3.9678385</v>
      </c>
      <c r="T33" s="7">
        <f>VLOOKUP($A33,HAVERD!$A:$BS,T$2,FALSE)</f>
        <v>3.9641668000000001</v>
      </c>
      <c r="U33" s="7">
        <f>VLOOKUP($A33,HAVERD!$A:$BS,U$2,FALSE)</f>
        <v>3.9596722</v>
      </c>
      <c r="V33" s="7">
        <f>VLOOKUP($A33,HAVERD!$A:$BS,V$2,FALSE)</f>
        <v>3.9544423000000002</v>
      </c>
      <c r="W33" s="7">
        <f>VLOOKUP($A33,HAVERD!$A:$BS,W$2,FALSE)</f>
        <v>3.9486542999999998</v>
      </c>
      <c r="X33" s="7">
        <f>VLOOKUP($A33,HAVERD!$A:$BS,X$2,FALSE)</f>
        <v>3.942485</v>
      </c>
      <c r="Y33" s="7">
        <f>VLOOKUP($A33,HAVERD!$A:$BS,Y$2,FALSE)</f>
        <v>3.9361114000000001</v>
      </c>
      <c r="Z33" s="7">
        <f>VLOOKUP($A33,HAVERD!$A:$BS,Z$2,FALSE)</f>
        <v>3.9297103999999998</v>
      </c>
      <c r="AA33" s="7">
        <f>VLOOKUP($A33,HAVERD!$A:$BS,AA$2,FALSE)</f>
        <v>3.9234312999999998</v>
      </c>
      <c r="AB33" s="7">
        <f>VLOOKUP($A33,HAVERD!$A:$BS,AB$2,FALSE)</f>
        <v>3.9173127999999999</v>
      </c>
      <c r="AC33" s="7">
        <f>VLOOKUP($A33,HAVERD!$A:$BS,AC$2,FALSE)</f>
        <v>3.9113663000000001</v>
      </c>
      <c r="AD33" s="7">
        <f>VLOOKUP($A33,HAVERD!$A:$BS,AD$2,FALSE)</f>
        <v>3.9056027000000002</v>
      </c>
      <c r="AE33" s="7">
        <f>VLOOKUP($A33,HAVERD!$A:$BS,AE$2,FALSE)</f>
        <v>3.9000332000000002</v>
      </c>
      <c r="AF33" s="7">
        <f>VLOOKUP($A33,HAVERD!$A:$BS,AF$2,FALSE)</f>
        <v>3.8946689999999999</v>
      </c>
      <c r="AG33" s="7">
        <f>VLOOKUP($A33,HAVERD!$A:$BS,AG$2,FALSE)</f>
        <v>3.8895211000000001</v>
      </c>
      <c r="AH33" s="7">
        <f>VLOOKUP($A33,HAVERD!$A:$BS,AH$2,FALSE)</f>
        <v>3.8846007</v>
      </c>
      <c r="AI33" s="7">
        <f>VLOOKUP($A33,HAVERD!$A:$BS,AI$2,FALSE)</f>
        <v>3.8799191</v>
      </c>
      <c r="AJ33" s="7">
        <f>VLOOKUP($A33,HAVERD!$A:$BS,AJ$2,FALSE)</f>
        <v>3.8754871999999998</v>
      </c>
      <c r="AK33" s="7">
        <f>VLOOKUP($A33,HAVERD!$A:$BS,AK$2,FALSE)</f>
        <v>3.8713161999999999</v>
      </c>
      <c r="AL33" s="7">
        <f>VLOOKUP($A33,HAVERD!$A:$BS,AL$2,FALSE)</f>
        <v>3.8674173000000001</v>
      </c>
      <c r="AM33" s="7">
        <f>VLOOKUP($A33,HAVERD!$A:$BS,AM$2,FALSE)</f>
        <v>3.8638005</v>
      </c>
      <c r="AN33" s="7">
        <f>VLOOKUP($A33,HAVERD!$A:$BS,AN$2,FALSE)</f>
        <v>3.8604712999999999</v>
      </c>
      <c r="AO33" s="7">
        <f>VLOOKUP($A33,HAVERD!$A:$BS,AO$2,FALSE)</f>
        <v>3.8574339000000002</v>
      </c>
      <c r="AP33" s="7">
        <f>VLOOKUP($A33,HAVERD!$A:$BS,AP$2,FALSE)</f>
        <v>3.8546927000000002</v>
      </c>
      <c r="AQ33" s="7">
        <f>VLOOKUP($A33,HAVERD!$A:$BS,AQ$2,FALSE)</f>
        <v>3.8522520999999998</v>
      </c>
      <c r="AR33" s="7">
        <f>VLOOKUP($A33,HAVERD!$A:$BS,AR$2,FALSE)</f>
        <v>3.8501164999999999</v>
      </c>
      <c r="AS33" s="7">
        <f>VLOOKUP($A33,HAVERD!$A:$BS,AS$2,FALSE)</f>
        <v>3.8482900999999998</v>
      </c>
      <c r="AT33" s="7">
        <f>VLOOKUP($A33,HAVERD!$A:$BS,AT$2,FALSE)</f>
        <v>3.8467772</v>
      </c>
      <c r="AU33" s="7">
        <f>VLOOKUP($A33,HAVERD!$A:$BS,AU$2,FALSE)</f>
        <v>3.8455822999999998</v>
      </c>
      <c r="AV33" s="7">
        <f>VLOOKUP($A33,HAVERD!$A:$BS,AV$2,FALSE)</f>
        <v>3.8447097000000001</v>
      </c>
      <c r="AW33" s="7">
        <f>VLOOKUP($A33,HAVERD!$A:$BS,AW$2,FALSE)</f>
        <v>3.8441635999999999</v>
      </c>
      <c r="AX33" s="7">
        <f>VLOOKUP($A33,HAVERD!$A:$BS,AX$2,FALSE)</f>
        <v>3.8439485000000002</v>
      </c>
      <c r="BA33" s="6">
        <f t="shared" si="111"/>
        <v>45770</v>
      </c>
      <c r="BB33" s="7">
        <f>_xlfn.IFNA(VLOOKUP($BA33,HAVERD!$A:$BS,BB$2,FALSE),"")</f>
        <v>4.4589999999999996</v>
      </c>
      <c r="BC33" s="7">
        <f>_xlfn.IFNA(VLOOKUP($BA33,HAVERD!$A:$BS,BC$2,FALSE),"")</f>
        <v>4.2000460999999998</v>
      </c>
      <c r="BD33" s="7">
        <f>_xlfn.IFNA(VLOOKUP($BA33,HAVERD!$A:$BS,BD$2,FALSE),"")</f>
        <v>4.1260766999999996</v>
      </c>
      <c r="BE33" s="7">
        <f>_xlfn.IFNA(VLOOKUP($BA33,HAVERD!$A:$BS,BE$2,FALSE),"")</f>
        <v>4.0314753999999997</v>
      </c>
      <c r="BF33" s="7">
        <f>_xlfn.IFNA(VLOOKUP($BA33,HAVERD!$A:$BS,BF$2,FALSE),"")</f>
        <v>3.9271294000000001</v>
      </c>
      <c r="BG33" s="7">
        <f>_xlfn.IFNA(VLOOKUP($BA33,HAVERD!$A:$BS,BG$2,FALSE),"")</f>
        <v>3.8258409000000002</v>
      </c>
      <c r="BH33" s="7">
        <f>_xlfn.IFNA(VLOOKUP($BA33,HAVERD!$A:$BS,BH$2,FALSE),"")</f>
        <v>3.7369131000000002</v>
      </c>
      <c r="BI33" s="7">
        <f>_xlfn.IFNA(VLOOKUP($BA33,HAVERD!$A:$BS,BI$2,FALSE),"")</f>
        <v>3.6661291999999999</v>
      </c>
      <c r="BJ33" s="7">
        <f>_xlfn.IFNA(VLOOKUP($BA33,HAVERD!$A:$BS,BJ$2,FALSE),"")</f>
        <v>3.613963</v>
      </c>
      <c r="BK33" s="7">
        <f>_xlfn.IFNA(VLOOKUP($BA33,HAVERD!$A:$BS,BK$2,FALSE),"")</f>
        <v>3.5784289999999999</v>
      </c>
      <c r="BL33" s="7">
        <f>_xlfn.IFNA(VLOOKUP($BA33,HAVERD!$A:$BS,BL$2,FALSE),"")</f>
        <v>3.5563935</v>
      </c>
      <c r="BM33" s="7">
        <f>_xlfn.IFNA(VLOOKUP($BA33,HAVERD!$A:$BS,BM$2,FALSE),"")</f>
        <v>3.5444787</v>
      </c>
      <c r="BN33" s="7">
        <f>_xlfn.IFNA(VLOOKUP($BA33,HAVERD!$A:$BS,BN$2,FALSE),"")</f>
        <v>3.5397688</v>
      </c>
      <c r="BO33" s="7">
        <f>_xlfn.IFNA(VLOOKUP($BA33,HAVERD!$A:$BS,BO$2,FALSE),"")</f>
        <v>3.5382856999999999</v>
      </c>
      <c r="BP33" s="7">
        <f>_xlfn.IFNA(VLOOKUP($BA33,HAVERD!$A:$BS,BP$2,FALSE),"")</f>
        <v>3.5387263</v>
      </c>
      <c r="BQ33" s="7">
        <f>_xlfn.IFNA(VLOOKUP($BA33,HAVERD!$A:$BS,BQ$2,FALSE),"")</f>
        <v>3.5405856</v>
      </c>
      <c r="BR33" s="7">
        <f>_xlfn.IFNA(VLOOKUP($BA33,HAVERD!$A:$BS,BR$2,FALSE),"")</f>
        <v>3.5433585999999999</v>
      </c>
      <c r="BS33" s="7">
        <f>_xlfn.IFNA(VLOOKUP($BA33,HAVERD!$A:$BS,BS$2,FALSE),"")</f>
        <v>3.5465401000000001</v>
      </c>
      <c r="BT33" s="7">
        <f>_xlfn.IFNA(VLOOKUP($BA33,HAVERD!$A:$BS,BT$2,FALSE),"")</f>
        <v>3.5496253000000002</v>
      </c>
      <c r="BU33" s="7">
        <f>_xlfn.IFNA(VLOOKUP($BA33,HAVERD!$A:$BS,BU$2,FALSE),"")</f>
        <v>3.5522241000000001</v>
      </c>
      <c r="BV33" s="7">
        <f>_xlfn.IFNA(VLOOKUP($BA33,HAVERD!$A:$BS,BV$2,FALSE),"")</f>
        <v>3.5544302000000001</v>
      </c>
      <c r="BW33" s="7">
        <f>_xlfn.IFNA(VLOOKUP($BA33,HAVERD!$A:$BS,BW$2,FALSE),"")</f>
        <v>3.5564640999999999</v>
      </c>
      <c r="BX33" s="7">
        <f>_xlfn.IFNA(VLOOKUP($BA33,HAVERD!$A:$BS,BX$2,FALSE),"")</f>
        <v>3.5585464999999998</v>
      </c>
      <c r="BY33" s="7">
        <f>_xlfn.IFNA(VLOOKUP($BA33,HAVERD!$A:$BS,BY$2,FALSE),"")</f>
        <v>3.5608979000000001</v>
      </c>
      <c r="BZ33" s="7">
        <f>_xlfn.IFNA(VLOOKUP($BA33,HAVERD!$A:$BS,BZ$2,FALSE),"")</f>
        <v>3.5637390999999998</v>
      </c>
      <c r="CA33" s="7">
        <f>_xlfn.IFNA(VLOOKUP($BA33,HAVERD!$A:$BS,CA$2,FALSE),"")</f>
        <v>3.5672511999999998</v>
      </c>
      <c r="CB33" s="7">
        <f>_xlfn.IFNA(VLOOKUP($BA33,HAVERD!$A:$BS,CB$2,FALSE),"")</f>
        <v>3.5714581000000001</v>
      </c>
      <c r="CC33" s="7">
        <f>_xlfn.IFNA(VLOOKUP($BA33,HAVERD!$A:$BS,CC$2,FALSE),"")</f>
        <v>3.5763446000000001</v>
      </c>
      <c r="CD33" s="7">
        <f>_xlfn.IFNA(VLOOKUP($BA33,HAVERD!$A:$BS,CD$2,FALSE),"")</f>
        <v>3.5818951999999999</v>
      </c>
      <c r="CE33" s="7">
        <f>_xlfn.IFNA(VLOOKUP($BA33,HAVERD!$A:$BS,CE$2,FALSE),"")</f>
        <v>3.5880945</v>
      </c>
      <c r="CF33" s="7">
        <f>_xlfn.IFNA(VLOOKUP($BA33,HAVERD!$A:$BS,CF$2,FALSE),"")</f>
        <v>3.5949271</v>
      </c>
      <c r="CG33" s="7">
        <f>_xlfn.IFNA(VLOOKUP($BA33,HAVERD!$A:$BS,CG$2,FALSE),"")</f>
        <v>3.6023776000000001</v>
      </c>
      <c r="CH33" s="7">
        <f>_xlfn.IFNA(VLOOKUP($BA33,HAVERD!$A:$BS,CH$2,FALSE),"")</f>
        <v>3.6104305999999999</v>
      </c>
      <c r="CI33" s="7">
        <f>_xlfn.IFNA(VLOOKUP($BA33,HAVERD!$A:$BS,CI$2,FALSE),"")</f>
        <v>3.6190707</v>
      </c>
      <c r="CJ33" s="7">
        <f>_xlfn.IFNA(VLOOKUP($BA33,HAVERD!$A:$BS,CJ$2,FALSE),"")</f>
        <v>3.6282825000000001</v>
      </c>
      <c r="CK33" s="7">
        <f>_xlfn.IFNA(VLOOKUP($BA33,HAVERD!$A:$BS,CK$2,FALSE),"")</f>
        <v>3.6380506000000001</v>
      </c>
      <c r="CL33" s="7">
        <f>_xlfn.IFNA(VLOOKUP($BA33,HAVERD!$A:$BS,CL$2,FALSE),"")</f>
        <v>3.6483596999999999</v>
      </c>
      <c r="CM33" s="7">
        <f>_xlfn.IFNA(VLOOKUP($BA33,HAVERD!$A:$BS,CM$2,FALSE),"")</f>
        <v>3.659192</v>
      </c>
      <c r="CN33" s="7">
        <f>_xlfn.IFNA(VLOOKUP($BA33,HAVERD!$A:$BS,CN$2,FALSE),"")</f>
        <v>3.6705188</v>
      </c>
      <c r="CO33" s="7">
        <f>_xlfn.IFNA(VLOOKUP($BA33,HAVERD!$A:$BS,CO$2,FALSE),"")</f>
        <v>3.6823077</v>
      </c>
      <c r="CP33" s="7">
        <f>_xlfn.IFNA(VLOOKUP($BA33,HAVERD!$A:$BS,CP$2,FALSE),"")</f>
        <v>3.6945268000000002</v>
      </c>
      <c r="CQ33" s="7">
        <f>_xlfn.IFNA(VLOOKUP($BA33,HAVERD!$A:$BS,CQ$2,FALSE),"")</f>
        <v>3.7071437</v>
      </c>
      <c r="CR33" s="7">
        <f>_xlfn.IFNA(VLOOKUP($BA33,HAVERD!$A:$BS,CR$2,FALSE),"")</f>
        <v>3.7201263</v>
      </c>
      <c r="CS33" s="7">
        <f>_xlfn.IFNA(VLOOKUP($BA33,HAVERD!$A:$BS,CS$2,FALSE),"")</f>
        <v>3.7334423999999999</v>
      </c>
      <c r="CT33" s="7">
        <f>_xlfn.IFNA(VLOOKUP($BA33,HAVERD!$A:$BS,CT$2,FALSE),"")</f>
        <v>3.7470598000000002</v>
      </c>
      <c r="CU33" s="7">
        <f>_xlfn.IFNA(VLOOKUP($BA33,HAVERD!$A:$BS,CU$2,FALSE),"")</f>
        <v>3.7609463000000001</v>
      </c>
      <c r="CV33" s="7">
        <f>_xlfn.IFNA(VLOOKUP($BA33,HAVERD!$A:$BS,CV$2,FALSE),"")</f>
        <v>3.7750697</v>
      </c>
      <c r="CW33" s="7">
        <f>_xlfn.IFNA(VLOOKUP($BA33,HAVERD!$A:$BS,CW$2,FALSE),"")</f>
        <v>3.7893979</v>
      </c>
      <c r="CX33" s="7">
        <f>_xlfn.IFNA(VLOOKUP($BA33,HAVERD!$A:$BS,CX$2,FALSE),"")</f>
        <v>3.8038986000000001</v>
      </c>
      <c r="CY33" s="7"/>
      <c r="CZ33" s="7"/>
      <c r="DA33" s="7"/>
      <c r="DB33" s="7"/>
      <c r="DC33" s="7"/>
      <c r="DD33" s="7"/>
      <c r="DE33" s="7"/>
      <c r="DF33" s="7"/>
      <c r="DG33" s="7"/>
      <c r="DH33" s="7"/>
      <c r="DI33" s="7"/>
    </row>
    <row r="34" spans="1:113" x14ac:dyDescent="0.35">
      <c r="A34" s="6">
        <f t="shared" si="110"/>
        <v>45685</v>
      </c>
      <c r="B34" s="7">
        <f>VLOOKUP($A34,HAVERD!$A:$BS,B$2,FALSE)</f>
        <v>4.7</v>
      </c>
      <c r="C34" s="7">
        <f>VLOOKUP($A34,HAVERD!$A:$BS,C$2,FALSE)</f>
        <v>4.4598168999999999</v>
      </c>
      <c r="D34" s="7">
        <f>VLOOKUP($A34,HAVERD!$A:$BS,D$2,FALSE)</f>
        <v>4.4206842999999996</v>
      </c>
      <c r="E34" s="7">
        <f>VLOOKUP($A34,HAVERD!$A:$BS,E$2,FALSE)</f>
        <v>4.3627079999999996</v>
      </c>
      <c r="F34" s="7">
        <f>VLOOKUP($A34,HAVERD!$A:$BS,F$2,FALSE)</f>
        <v>4.2944472999999999</v>
      </c>
      <c r="G34" s="7">
        <f>VLOOKUP($A34,HAVERD!$A:$BS,G$2,FALSE)</f>
        <v>4.2275019</v>
      </c>
      <c r="H34" s="7">
        <f>VLOOKUP($A34,HAVERD!$A:$BS,H$2,FALSE)</f>
        <v>4.1682823999999998</v>
      </c>
      <c r="I34" s="7">
        <f>VLOOKUP($A34,HAVERD!$A:$BS,I$2,FALSE)</f>
        <v>4.1201530999999996</v>
      </c>
      <c r="J34" s="7">
        <f>VLOOKUP($A34,HAVERD!$A:$BS,J$2,FALSE)</f>
        <v>4.0839065999999997</v>
      </c>
      <c r="K34" s="7">
        <f>VLOOKUP($A34,HAVERD!$A:$BS,K$2,FALSE)</f>
        <v>4.0589659999999999</v>
      </c>
      <c r="L34" s="7">
        <f>VLOOKUP($A34,HAVERD!$A:$BS,L$2,FALSE)</f>
        <v>4.0434842</v>
      </c>
      <c r="M34" s="7">
        <f>VLOOKUP($A34,HAVERD!$A:$BS,M$2,FALSE)</f>
        <v>4.0353671000000002</v>
      </c>
      <c r="N34" s="7">
        <f>VLOOKUP($A34,HAVERD!$A:$BS,N$2,FALSE)</f>
        <v>4.0320881000000002</v>
      </c>
      <c r="O34" s="7">
        <f>VLOOKUP($A34,HAVERD!$A:$BS,O$2,FALSE)</f>
        <v>4.0300137999999999</v>
      </c>
      <c r="P34" s="7">
        <f>VLOOKUP($A34,HAVERD!$A:$BS,P$2,FALSE)</f>
        <v>4.0280923</v>
      </c>
      <c r="Q34" s="7">
        <f>VLOOKUP($A34,HAVERD!$A:$BS,Q$2,FALSE)</f>
        <v>4.0260395000000004</v>
      </c>
      <c r="R34" s="7">
        <f>VLOOKUP($A34,HAVERD!$A:$BS,R$2,FALSE)</f>
        <v>4.0235710999999998</v>
      </c>
      <c r="S34" s="7">
        <f>VLOOKUP($A34,HAVERD!$A:$BS,S$2,FALSE)</f>
        <v>4.0204031000000002</v>
      </c>
      <c r="T34" s="7">
        <f>VLOOKUP($A34,HAVERD!$A:$BS,T$2,FALSE)</f>
        <v>4.0162513999999998</v>
      </c>
      <c r="U34" s="7">
        <f>VLOOKUP($A34,HAVERD!$A:$BS,U$2,FALSE)</f>
        <v>4.0109304999999997</v>
      </c>
      <c r="V34" s="7">
        <f>VLOOKUP($A34,HAVERD!$A:$BS,V$2,FALSE)</f>
        <v>4.0045954999999998</v>
      </c>
      <c r="W34" s="7">
        <f>VLOOKUP($A34,HAVERD!$A:$BS,W$2,FALSE)</f>
        <v>3.9974750999999999</v>
      </c>
      <c r="X34" s="7">
        <f>VLOOKUP($A34,HAVERD!$A:$BS,X$2,FALSE)</f>
        <v>3.989798</v>
      </c>
      <c r="Y34" s="7">
        <f>VLOOKUP($A34,HAVERD!$A:$BS,Y$2,FALSE)</f>
        <v>3.9817925999999999</v>
      </c>
      <c r="Z34" s="7">
        <f>VLOOKUP($A34,HAVERD!$A:$BS,Z$2,FALSE)</f>
        <v>3.9736878</v>
      </c>
      <c r="AA34" s="7">
        <f>VLOOKUP($A34,HAVERD!$A:$BS,AA$2,FALSE)</f>
        <v>3.9656772999999998</v>
      </c>
      <c r="AB34" s="7">
        <f>VLOOKUP($A34,HAVERD!$A:$BS,AB$2,FALSE)</f>
        <v>3.9578156999999998</v>
      </c>
      <c r="AC34" s="7">
        <f>VLOOKUP($A34,HAVERD!$A:$BS,AC$2,FALSE)</f>
        <v>3.9501229000000002</v>
      </c>
      <c r="AD34" s="7">
        <f>VLOOKUP($A34,HAVERD!$A:$BS,AD$2,FALSE)</f>
        <v>3.9426188</v>
      </c>
      <c r="AE34" s="7">
        <f>VLOOKUP($A34,HAVERD!$A:$BS,AE$2,FALSE)</f>
        <v>3.9353229999999999</v>
      </c>
      <c r="AF34" s="7">
        <f>VLOOKUP($A34,HAVERD!$A:$BS,AF$2,FALSE)</f>
        <v>3.9282556999999998</v>
      </c>
      <c r="AG34" s="7">
        <f>VLOOKUP($A34,HAVERD!$A:$BS,AG$2,FALSE)</f>
        <v>3.9214365999999998</v>
      </c>
      <c r="AH34" s="7">
        <f>VLOOKUP($A34,HAVERD!$A:$BS,AH$2,FALSE)</f>
        <v>3.9148855</v>
      </c>
      <c r="AI34" s="7">
        <f>VLOOKUP($A34,HAVERD!$A:$BS,AI$2,FALSE)</f>
        <v>3.9086224000000001</v>
      </c>
      <c r="AJ34" s="7">
        <f>VLOOKUP($A34,HAVERD!$A:$BS,AJ$2,FALSE)</f>
        <v>3.9026668999999998</v>
      </c>
      <c r="AK34" s="7">
        <f>VLOOKUP($A34,HAVERD!$A:$BS,AK$2,FALSE)</f>
        <v>3.8970389999999999</v>
      </c>
      <c r="AL34" s="7">
        <f>VLOOKUP($A34,HAVERD!$A:$BS,AL$2,FALSE)</f>
        <v>3.8917587</v>
      </c>
      <c r="AM34" s="7">
        <f>VLOOKUP($A34,HAVERD!$A:$BS,AM$2,FALSE)</f>
        <v>3.8868426999999999</v>
      </c>
      <c r="AN34" s="7">
        <f>VLOOKUP($A34,HAVERD!$A:$BS,AN$2,FALSE)</f>
        <v>3.8822966999999999</v>
      </c>
      <c r="AO34" s="7">
        <f>VLOOKUP($A34,HAVERD!$A:$BS,AO$2,FALSE)</f>
        <v>3.8781235000000001</v>
      </c>
      <c r="AP34" s="7">
        <f>VLOOKUP($A34,HAVERD!$A:$BS,AP$2,FALSE)</f>
        <v>3.8743256000000001</v>
      </c>
      <c r="AQ34" s="7">
        <f>VLOOKUP($A34,HAVERD!$A:$BS,AQ$2,FALSE)</f>
        <v>3.8709058000000001</v>
      </c>
      <c r="AR34" s="7">
        <f>VLOOKUP($A34,HAVERD!$A:$BS,AR$2,FALSE)</f>
        <v>3.8678667999999998</v>
      </c>
      <c r="AS34" s="7">
        <f>VLOOKUP($A34,HAVERD!$A:$BS,AS$2,FALSE)</f>
        <v>3.8652112999999999</v>
      </c>
      <c r="AT34" s="7">
        <f>VLOOKUP($A34,HAVERD!$A:$BS,AT$2,FALSE)</f>
        <v>3.8629419</v>
      </c>
      <c r="AU34" s="7">
        <f>VLOOKUP($A34,HAVERD!$A:$BS,AU$2,FALSE)</f>
        <v>3.8610614999999999</v>
      </c>
      <c r="AV34" s="7">
        <f>VLOOKUP($A34,HAVERD!$A:$BS,AV$2,FALSE)</f>
        <v>3.8595725999999999</v>
      </c>
      <c r="AW34" s="7">
        <f>VLOOKUP($A34,HAVERD!$A:$BS,AW$2,FALSE)</f>
        <v>3.8584779</v>
      </c>
      <c r="AX34" s="7">
        <f>VLOOKUP($A34,HAVERD!$A:$BS,AX$2,FALSE)</f>
        <v>3.8577802999999999</v>
      </c>
      <c r="BA34" s="6">
        <f t="shared" si="111"/>
        <v>45771</v>
      </c>
      <c r="BB34" s="7">
        <f>_xlfn.IFNA(VLOOKUP($BA34,HAVERD!$A:$BS,BB$2,FALSE),"")</f>
        <v>4.4592000000000001</v>
      </c>
      <c r="BC34" s="7">
        <f>_xlfn.IFNA(VLOOKUP($BA34,HAVERD!$A:$BS,BC$2,FALSE),"")</f>
        <v>4.1778003999999997</v>
      </c>
      <c r="BD34" s="7">
        <f>_xlfn.IFNA(VLOOKUP($BA34,HAVERD!$A:$BS,BD$2,FALSE),"")</f>
        <v>4.1039997000000001</v>
      </c>
      <c r="BE34" s="7">
        <f>_xlfn.IFNA(VLOOKUP($BA34,HAVERD!$A:$BS,BE$2,FALSE),"")</f>
        <v>4.0037580999999998</v>
      </c>
      <c r="BF34" s="7">
        <f>_xlfn.IFNA(VLOOKUP($BA34,HAVERD!$A:$BS,BF$2,FALSE),"")</f>
        <v>3.8936118</v>
      </c>
      <c r="BG34" s="7">
        <f>_xlfn.IFNA(VLOOKUP($BA34,HAVERD!$A:$BS,BG$2,FALSE),"")</f>
        <v>3.7891444000000001</v>
      </c>
      <c r="BH34" s="7">
        <f>_xlfn.IFNA(VLOOKUP($BA34,HAVERD!$A:$BS,BH$2,FALSE),"")</f>
        <v>3.6982119999999998</v>
      </c>
      <c r="BI34" s="7">
        <f>_xlfn.IFNA(VLOOKUP($BA34,HAVERD!$A:$BS,BI$2,FALSE),"")</f>
        <v>3.6246667000000001</v>
      </c>
      <c r="BJ34" s="7">
        <f>_xlfn.IFNA(VLOOKUP($BA34,HAVERD!$A:$BS,BJ$2,FALSE),"")</f>
        <v>3.5690490000000001</v>
      </c>
      <c r="BK34" s="7">
        <f>_xlfn.IFNA(VLOOKUP($BA34,HAVERD!$A:$BS,BK$2,FALSE),"")</f>
        <v>3.5297147</v>
      </c>
      <c r="BL34" s="7">
        <f>_xlfn.IFNA(VLOOKUP($BA34,HAVERD!$A:$BS,BL$2,FALSE),"")</f>
        <v>3.5043527000000001</v>
      </c>
      <c r="BM34" s="7">
        <f>_xlfn.IFNA(VLOOKUP($BA34,HAVERD!$A:$BS,BM$2,FALSE),"")</f>
        <v>3.4895798999999998</v>
      </c>
      <c r="BN34" s="7">
        <f>_xlfn.IFNA(VLOOKUP($BA34,HAVERD!$A:$BS,BN$2,FALSE),"")</f>
        <v>3.4825522000000002</v>
      </c>
      <c r="BO34" s="7">
        <f>_xlfn.IFNA(VLOOKUP($BA34,HAVERD!$A:$BS,BO$2,FALSE),"")</f>
        <v>3.4790705000000002</v>
      </c>
      <c r="BP34" s="7">
        <f>_xlfn.IFNA(VLOOKUP($BA34,HAVERD!$A:$BS,BP$2,FALSE),"")</f>
        <v>3.4776959999999999</v>
      </c>
      <c r="BQ34" s="7">
        <f>_xlfn.IFNA(VLOOKUP($BA34,HAVERD!$A:$BS,BQ$2,FALSE),"")</f>
        <v>3.4778414</v>
      </c>
      <c r="BR34" s="7">
        <f>_xlfn.IFNA(VLOOKUP($BA34,HAVERD!$A:$BS,BR$2,FALSE),"")</f>
        <v>3.4789194000000001</v>
      </c>
      <c r="BS34" s="7">
        <f>_xlfn.IFNA(VLOOKUP($BA34,HAVERD!$A:$BS,BS$2,FALSE),"")</f>
        <v>3.4803426000000002</v>
      </c>
      <c r="BT34" s="7">
        <f>_xlfn.IFNA(VLOOKUP($BA34,HAVERD!$A:$BS,BT$2,FALSE),"")</f>
        <v>3.4815238000000002</v>
      </c>
      <c r="BU34" s="7">
        <f>_xlfn.IFNA(VLOOKUP($BA34,HAVERD!$A:$BS,BU$2,FALSE),"")</f>
        <v>3.4819958</v>
      </c>
      <c r="BV34" s="7">
        <f>_xlfn.IFNA(VLOOKUP($BA34,HAVERD!$A:$BS,BV$2,FALSE),"")</f>
        <v>3.4819068999999998</v>
      </c>
      <c r="BW34" s="7">
        <f>_xlfn.IFNA(VLOOKUP($BA34,HAVERD!$A:$BS,BW$2,FALSE),"")</f>
        <v>3.4816023</v>
      </c>
      <c r="BX34" s="7">
        <f>_xlfn.IFNA(VLOOKUP($BA34,HAVERD!$A:$BS,BX$2,FALSE),"")</f>
        <v>3.4814270999999999</v>
      </c>
      <c r="BY34" s="7">
        <f>_xlfn.IFNA(VLOOKUP($BA34,HAVERD!$A:$BS,BY$2,FALSE),"")</f>
        <v>3.4817263999999999</v>
      </c>
      <c r="BZ34" s="7">
        <f>_xlfn.IFNA(VLOOKUP($BA34,HAVERD!$A:$BS,BZ$2,FALSE),"")</f>
        <v>3.4828453000000001</v>
      </c>
      <c r="CA34" s="7">
        <f>_xlfn.IFNA(VLOOKUP($BA34,HAVERD!$A:$BS,CA$2,FALSE),"")</f>
        <v>3.4850739000000002</v>
      </c>
      <c r="CB34" s="7">
        <f>_xlfn.IFNA(VLOOKUP($BA34,HAVERD!$A:$BS,CB$2,FALSE),"")</f>
        <v>3.4884328</v>
      </c>
      <c r="CC34" s="7">
        <f>_xlfn.IFNA(VLOOKUP($BA34,HAVERD!$A:$BS,CC$2,FALSE),"")</f>
        <v>3.4928607999999999</v>
      </c>
      <c r="CD34" s="7">
        <f>_xlfn.IFNA(VLOOKUP($BA34,HAVERD!$A:$BS,CD$2,FALSE),"")</f>
        <v>3.4982967999999999</v>
      </c>
      <c r="CE34" s="7">
        <f>_xlfn.IFNA(VLOOKUP($BA34,HAVERD!$A:$BS,CE$2,FALSE),"")</f>
        <v>3.5046795999999998</v>
      </c>
      <c r="CF34" s="7">
        <f>_xlfn.IFNA(VLOOKUP($BA34,HAVERD!$A:$BS,CF$2,FALSE),"")</f>
        <v>3.5119479999999998</v>
      </c>
      <c r="CG34" s="7">
        <f>_xlfn.IFNA(VLOOKUP($BA34,HAVERD!$A:$BS,CG$2,FALSE),"")</f>
        <v>3.5200407999999999</v>
      </c>
      <c r="CH34" s="7">
        <f>_xlfn.IFNA(VLOOKUP($BA34,HAVERD!$A:$BS,CH$2,FALSE),"")</f>
        <v>3.5288967000000002</v>
      </c>
      <c r="CI34" s="7">
        <f>_xlfn.IFNA(VLOOKUP($BA34,HAVERD!$A:$BS,CI$2,FALSE),"")</f>
        <v>3.5384547</v>
      </c>
      <c r="CJ34" s="7">
        <f>_xlfn.IFNA(VLOOKUP($BA34,HAVERD!$A:$BS,CJ$2,FALSE),"")</f>
        <v>3.5486534999999999</v>
      </c>
      <c r="CK34" s="7">
        <f>_xlfn.IFNA(VLOOKUP($BA34,HAVERD!$A:$BS,CK$2,FALSE),"")</f>
        <v>3.5594320000000002</v>
      </c>
      <c r="CL34" s="7">
        <f>_xlfn.IFNA(VLOOKUP($BA34,HAVERD!$A:$BS,CL$2,FALSE),"")</f>
        <v>3.5707289000000002</v>
      </c>
      <c r="CM34" s="7">
        <f>_xlfn.IFNA(VLOOKUP($BA34,HAVERD!$A:$BS,CM$2,FALSE),"")</f>
        <v>3.5824867999999999</v>
      </c>
      <c r="CN34" s="7">
        <f>_xlfn.IFNA(VLOOKUP($BA34,HAVERD!$A:$BS,CN$2,FALSE),"")</f>
        <v>3.5946644000000001</v>
      </c>
      <c r="CO34" s="7">
        <f>_xlfn.IFNA(VLOOKUP($BA34,HAVERD!$A:$BS,CO$2,FALSE),"")</f>
        <v>3.6072253000000001</v>
      </c>
      <c r="CP34" s="7">
        <f>_xlfn.IFNA(VLOOKUP($BA34,HAVERD!$A:$BS,CP$2,FALSE),"")</f>
        <v>3.6201325999999998</v>
      </c>
      <c r="CQ34" s="7">
        <f>_xlfn.IFNA(VLOOKUP($BA34,HAVERD!$A:$BS,CQ$2,FALSE),"")</f>
        <v>3.6333498999999998</v>
      </c>
      <c r="CR34" s="7">
        <f>_xlfn.IFNA(VLOOKUP($BA34,HAVERD!$A:$BS,CR$2,FALSE),"")</f>
        <v>3.6468403</v>
      </c>
      <c r="CS34" s="7">
        <f>_xlfn.IFNA(VLOOKUP($BA34,HAVERD!$A:$BS,CS$2,FALSE),"")</f>
        <v>3.6605674000000001</v>
      </c>
      <c r="CT34" s="7">
        <f>_xlfn.IFNA(VLOOKUP($BA34,HAVERD!$A:$BS,CT$2,FALSE),"")</f>
        <v>3.6744943999999999</v>
      </c>
      <c r="CU34" s="7">
        <f>_xlfn.IFNA(VLOOKUP($BA34,HAVERD!$A:$BS,CU$2,FALSE),"")</f>
        <v>3.6885846999999998</v>
      </c>
      <c r="CV34" s="7">
        <f>_xlfn.IFNA(VLOOKUP($BA34,HAVERD!$A:$BS,CV$2,FALSE),"")</f>
        <v>3.7028015999999999</v>
      </c>
      <c r="CW34" s="7">
        <f>_xlfn.IFNA(VLOOKUP($BA34,HAVERD!$A:$BS,CW$2,FALSE),"")</f>
        <v>3.7171086</v>
      </c>
      <c r="CX34" s="7">
        <f>_xlfn.IFNA(VLOOKUP($BA34,HAVERD!$A:$BS,CX$2,FALSE),"")</f>
        <v>3.7314688999999999</v>
      </c>
      <c r="CY34" s="7"/>
      <c r="CZ34" s="7"/>
      <c r="DA34" s="7"/>
      <c r="DB34" s="7"/>
      <c r="DC34" s="7"/>
      <c r="DD34" s="7"/>
      <c r="DE34" s="7"/>
      <c r="DF34" s="7"/>
      <c r="DG34" s="7"/>
      <c r="DH34" s="7"/>
      <c r="DI34" s="7"/>
    </row>
    <row r="35" spans="1:113" x14ac:dyDescent="0.35">
      <c r="A35" s="6">
        <f t="shared" si="110"/>
        <v>45686</v>
      </c>
      <c r="B35" s="7">
        <f>VLOOKUP($A35,HAVERD!$A:$BS,B$2,FALSE)</f>
        <v>4.7005999999999997</v>
      </c>
      <c r="C35" s="7">
        <f>VLOOKUP($A35,HAVERD!$A:$BS,C$2,FALSE)</f>
        <v>4.462415</v>
      </c>
      <c r="D35" s="7">
        <f>VLOOKUP($A35,HAVERD!$A:$BS,D$2,FALSE)</f>
        <v>4.4199912000000001</v>
      </c>
      <c r="E35" s="7">
        <f>VLOOKUP($A35,HAVERD!$A:$BS,E$2,FALSE)</f>
        <v>4.3622265999999996</v>
      </c>
      <c r="F35" s="7">
        <f>VLOOKUP($A35,HAVERD!$A:$BS,F$2,FALSE)</f>
        <v>4.2957692999999999</v>
      </c>
      <c r="G35" s="7">
        <f>VLOOKUP($A35,HAVERD!$A:$BS,G$2,FALSE)</f>
        <v>4.2309308999999997</v>
      </c>
      <c r="H35" s="7">
        <f>VLOOKUP($A35,HAVERD!$A:$BS,H$2,FALSE)</f>
        <v>4.1734377</v>
      </c>
      <c r="I35" s="7">
        <f>VLOOKUP($A35,HAVERD!$A:$BS,I$2,FALSE)</f>
        <v>4.1260393999999998</v>
      </c>
      <c r="J35" s="7">
        <f>VLOOKUP($A35,HAVERD!$A:$BS,J$2,FALSE)</f>
        <v>4.0894902000000002</v>
      </c>
      <c r="K35" s="7">
        <f>VLOOKUP($A35,HAVERD!$A:$BS,K$2,FALSE)</f>
        <v>4.0632416999999998</v>
      </c>
      <c r="L35" s="7">
        <f>VLOOKUP($A35,HAVERD!$A:$BS,L$2,FALSE)</f>
        <v>4.0459909999999999</v>
      </c>
      <c r="M35" s="7">
        <f>VLOOKUP($A35,HAVERD!$A:$BS,M$2,FALSE)</f>
        <v>4.0358343000000003</v>
      </c>
      <c r="N35" s="7">
        <f>VLOOKUP($A35,HAVERD!$A:$BS,N$2,FALSE)</f>
        <v>4.0306873000000003</v>
      </c>
      <c r="O35" s="7">
        <f>VLOOKUP($A35,HAVERD!$A:$BS,O$2,FALSE)</f>
        <v>4.0270194999999998</v>
      </c>
      <c r="P35" s="7">
        <f>VLOOKUP($A35,HAVERD!$A:$BS,P$2,FALSE)</f>
        <v>4.0237688</v>
      </c>
      <c r="Q35" s="7">
        <f>VLOOKUP($A35,HAVERD!$A:$BS,Q$2,FALSE)</f>
        <v>4.0206311000000001</v>
      </c>
      <c r="R35" s="7">
        <f>VLOOKUP($A35,HAVERD!$A:$BS,R$2,FALSE)</f>
        <v>4.0173021000000002</v>
      </c>
      <c r="S35" s="7">
        <f>VLOOKUP($A35,HAVERD!$A:$BS,S$2,FALSE)</f>
        <v>4.0134774000000002</v>
      </c>
      <c r="T35" s="7">
        <f>VLOOKUP($A35,HAVERD!$A:$BS,T$2,FALSE)</f>
        <v>4.0088527999999997</v>
      </c>
      <c r="U35" s="7">
        <f>VLOOKUP($A35,HAVERD!$A:$BS,U$2,FALSE)</f>
        <v>4.0032212999999999</v>
      </c>
      <c r="V35" s="7">
        <f>VLOOKUP($A35,HAVERD!$A:$BS,V$2,FALSE)</f>
        <v>3.9967109000000001</v>
      </c>
      <c r="W35" s="7">
        <f>VLOOKUP($A35,HAVERD!$A:$BS,W$2,FALSE)</f>
        <v>3.9895223</v>
      </c>
      <c r="X35" s="7">
        <f>VLOOKUP($A35,HAVERD!$A:$BS,X$2,FALSE)</f>
        <v>3.9818558999999998</v>
      </c>
      <c r="Y35" s="7">
        <f>VLOOKUP($A35,HAVERD!$A:$BS,Y$2,FALSE)</f>
        <v>3.9739121000000002</v>
      </c>
      <c r="Z35" s="7">
        <f>VLOOKUP($A35,HAVERD!$A:$BS,Z$2,FALSE)</f>
        <v>3.9658916</v>
      </c>
      <c r="AA35" s="7">
        <f>VLOOKUP($A35,HAVERD!$A:$BS,AA$2,FALSE)</f>
        <v>3.9579654999999998</v>
      </c>
      <c r="AB35" s="7">
        <f>VLOOKUP($A35,HAVERD!$A:$BS,AB$2,FALSE)</f>
        <v>3.9501881000000001</v>
      </c>
      <c r="AC35" s="7">
        <f>VLOOKUP($A35,HAVERD!$A:$BS,AC$2,FALSE)</f>
        <v>3.9425846</v>
      </c>
      <c r="AD35" s="7">
        <f>VLOOKUP($A35,HAVERD!$A:$BS,AD$2,FALSE)</f>
        <v>3.9351802</v>
      </c>
      <c r="AE35" s="7">
        <f>VLOOKUP($A35,HAVERD!$A:$BS,AE$2,FALSE)</f>
        <v>3.9279997</v>
      </c>
      <c r="AF35" s="7">
        <f>VLOOKUP($A35,HAVERD!$A:$BS,AF$2,FALSE)</f>
        <v>3.9210685000000001</v>
      </c>
      <c r="AG35" s="7">
        <f>VLOOKUP($A35,HAVERD!$A:$BS,AG$2,FALSE)</f>
        <v>3.9144116000000002</v>
      </c>
      <c r="AH35" s="7">
        <f>VLOOKUP($A35,HAVERD!$A:$BS,AH$2,FALSE)</f>
        <v>3.9080541000000002</v>
      </c>
      <c r="AI35" s="7">
        <f>VLOOKUP($A35,HAVERD!$A:$BS,AI$2,FALSE)</f>
        <v>3.902021</v>
      </c>
      <c r="AJ35" s="7">
        <f>VLOOKUP($A35,HAVERD!$A:$BS,AJ$2,FALSE)</f>
        <v>3.8963375999999998</v>
      </c>
      <c r="AK35" s="7">
        <f>VLOOKUP($A35,HAVERD!$A:$BS,AK$2,FALSE)</f>
        <v>3.8910288</v>
      </c>
      <c r="AL35" s="7">
        <f>VLOOKUP($A35,HAVERD!$A:$BS,AL$2,FALSE)</f>
        <v>3.8861199000000002</v>
      </c>
      <c r="AM35" s="7">
        <f>VLOOKUP($A35,HAVERD!$A:$BS,AM$2,FALSE)</f>
        <v>3.8816321</v>
      </c>
      <c r="AN35" s="7">
        <f>VLOOKUP($A35,HAVERD!$A:$BS,AN$2,FALSE)</f>
        <v>3.8775677000000002</v>
      </c>
      <c r="AO35" s="7">
        <f>VLOOKUP($A35,HAVERD!$A:$BS,AO$2,FALSE)</f>
        <v>3.8739238</v>
      </c>
      <c r="AP35" s="7">
        <f>VLOOKUP($A35,HAVERD!$A:$BS,AP$2,FALSE)</f>
        <v>3.8706971000000001</v>
      </c>
      <c r="AQ35" s="7">
        <f>VLOOKUP($A35,HAVERD!$A:$BS,AQ$2,FALSE)</f>
        <v>3.8678842000000002</v>
      </c>
      <c r="AR35" s="7">
        <f>VLOOKUP($A35,HAVERD!$A:$BS,AR$2,FALSE)</f>
        <v>3.8654822000000002</v>
      </c>
      <c r="AS35" s="7">
        <f>VLOOKUP($A35,HAVERD!$A:$BS,AS$2,FALSE)</f>
        <v>3.8634878000000001</v>
      </c>
      <c r="AT35" s="7">
        <f>VLOOKUP($A35,HAVERD!$A:$BS,AT$2,FALSE)</f>
        <v>3.8618975999999998</v>
      </c>
      <c r="AU35" s="7">
        <f>VLOOKUP($A35,HAVERD!$A:$BS,AU$2,FALSE)</f>
        <v>3.8607087</v>
      </c>
      <c r="AV35" s="7">
        <f>VLOOKUP($A35,HAVERD!$A:$BS,AV$2,FALSE)</f>
        <v>3.8599177999999998</v>
      </c>
      <c r="AW35" s="7">
        <f>VLOOKUP($A35,HAVERD!$A:$BS,AW$2,FALSE)</f>
        <v>3.8595215999999999</v>
      </c>
      <c r="AX35" s="7">
        <f>VLOOKUP($A35,HAVERD!$A:$BS,AX$2,FALSE)</f>
        <v>3.8595169</v>
      </c>
      <c r="BA35" s="6">
        <f t="shared" si="111"/>
        <v>45772</v>
      </c>
      <c r="BB35" s="7">
        <f>_xlfn.IFNA(VLOOKUP($BA35,HAVERD!$A:$BS,BB$2,FALSE),"")</f>
        <v>4.4591000000000003</v>
      </c>
      <c r="BC35" s="7">
        <f>_xlfn.IFNA(VLOOKUP($BA35,HAVERD!$A:$BS,BC$2,FALSE),"")</f>
        <v>4.1852128000000004</v>
      </c>
      <c r="BD35" s="7">
        <f>_xlfn.IFNA(VLOOKUP($BA35,HAVERD!$A:$BS,BD$2,FALSE),"")</f>
        <v>4.1105568000000003</v>
      </c>
      <c r="BE35" s="7">
        <f>_xlfn.IFNA(VLOOKUP($BA35,HAVERD!$A:$BS,BE$2,FALSE),"")</f>
        <v>4.0107008999999998</v>
      </c>
      <c r="BF35" s="7">
        <f>_xlfn.IFNA(VLOOKUP($BA35,HAVERD!$A:$BS,BF$2,FALSE),"")</f>
        <v>3.9014817000000002</v>
      </c>
      <c r="BG35" s="7">
        <f>_xlfn.IFNA(VLOOKUP($BA35,HAVERD!$A:$BS,BG$2,FALSE),"")</f>
        <v>3.7980535</v>
      </c>
      <c r="BH35" s="7">
        <f>_xlfn.IFNA(VLOOKUP($BA35,HAVERD!$A:$BS,BH$2,FALSE),"")</f>
        <v>3.7078487</v>
      </c>
      <c r="BI35" s="7">
        <f>_xlfn.IFNA(VLOOKUP($BA35,HAVERD!$A:$BS,BI$2,FALSE),"")</f>
        <v>3.6335725999999999</v>
      </c>
      <c r="BJ35" s="7">
        <f>_xlfn.IFNA(VLOOKUP($BA35,HAVERD!$A:$BS,BJ$2,FALSE),"")</f>
        <v>3.5753834000000002</v>
      </c>
      <c r="BK35" s="7">
        <f>_xlfn.IFNA(VLOOKUP($BA35,HAVERD!$A:$BS,BK$2,FALSE),"")</f>
        <v>3.5313439999999998</v>
      </c>
      <c r="BL35" s="7">
        <f>_xlfn.IFNA(VLOOKUP($BA35,HAVERD!$A:$BS,BL$2,FALSE),"")</f>
        <v>3.4989759999999999</v>
      </c>
      <c r="BM35" s="7">
        <f>_xlfn.IFNA(VLOOKUP($BA35,HAVERD!$A:$BS,BM$2,FALSE),"")</f>
        <v>3.4757137</v>
      </c>
      <c r="BN35" s="7">
        <f>_xlfn.IFNA(VLOOKUP($BA35,HAVERD!$A:$BS,BN$2,FALSE),"")</f>
        <v>3.4596505</v>
      </c>
      <c r="BO35" s="7">
        <f>_xlfn.IFNA(VLOOKUP($BA35,HAVERD!$A:$BS,BO$2,FALSE),"")</f>
        <v>3.4481696999999998</v>
      </c>
      <c r="BP35" s="7">
        <f>_xlfn.IFNA(VLOOKUP($BA35,HAVERD!$A:$BS,BP$2,FALSE),"")</f>
        <v>3.4401647</v>
      </c>
      <c r="BQ35" s="7">
        <f>_xlfn.IFNA(VLOOKUP($BA35,HAVERD!$A:$BS,BQ$2,FALSE),"")</f>
        <v>3.4350909000000001</v>
      </c>
      <c r="BR35" s="7">
        <f>_xlfn.IFNA(VLOOKUP($BA35,HAVERD!$A:$BS,BR$2,FALSE),"")</f>
        <v>3.4324037000000001</v>
      </c>
      <c r="BS35" s="7">
        <f>_xlfn.IFNA(VLOOKUP($BA35,HAVERD!$A:$BS,BS$2,FALSE),"")</f>
        <v>3.4315587000000001</v>
      </c>
      <c r="BT35" s="7">
        <f>_xlfn.IFNA(VLOOKUP($BA35,HAVERD!$A:$BS,BT$2,FALSE),"")</f>
        <v>3.4320113000000001</v>
      </c>
      <c r="BU35" s="7">
        <f>_xlfn.IFNA(VLOOKUP($BA35,HAVERD!$A:$BS,BU$2,FALSE),"")</f>
        <v>3.4332973</v>
      </c>
      <c r="BV35" s="7">
        <f>_xlfn.IFNA(VLOOKUP($BA35,HAVERD!$A:$BS,BV$2,FALSE),"")</f>
        <v>3.4353248999999999</v>
      </c>
      <c r="BW35" s="7">
        <f>_xlfn.IFNA(VLOOKUP($BA35,HAVERD!$A:$BS,BW$2,FALSE),"")</f>
        <v>3.4381103</v>
      </c>
      <c r="BX35" s="7">
        <f>_xlfn.IFNA(VLOOKUP($BA35,HAVERD!$A:$BS,BX$2,FALSE),"")</f>
        <v>3.4416693999999999</v>
      </c>
      <c r="BY35" s="7">
        <f>_xlfn.IFNA(VLOOKUP($BA35,HAVERD!$A:$BS,BY$2,FALSE),"")</f>
        <v>3.4460183</v>
      </c>
      <c r="BZ35" s="7">
        <f>_xlfn.IFNA(VLOOKUP($BA35,HAVERD!$A:$BS,BZ$2,FALSE),"")</f>
        <v>3.4511733000000002</v>
      </c>
      <c r="CA35" s="7">
        <f>_xlfn.IFNA(VLOOKUP($BA35,HAVERD!$A:$BS,CA$2,FALSE),"")</f>
        <v>3.4571402</v>
      </c>
      <c r="CB35" s="7">
        <f>_xlfn.IFNA(VLOOKUP($BA35,HAVERD!$A:$BS,CB$2,FALSE),"")</f>
        <v>3.4638798</v>
      </c>
      <c r="CC35" s="7">
        <f>_xlfn.IFNA(VLOOKUP($BA35,HAVERD!$A:$BS,CC$2,FALSE),"")</f>
        <v>3.4713406999999998</v>
      </c>
      <c r="CD35" s="7">
        <f>_xlfn.IFNA(VLOOKUP($BA35,HAVERD!$A:$BS,CD$2,FALSE),"")</f>
        <v>3.4794711999999999</v>
      </c>
      <c r="CE35" s="7">
        <f>_xlfn.IFNA(VLOOKUP($BA35,HAVERD!$A:$BS,CE$2,FALSE),"")</f>
        <v>3.4882198</v>
      </c>
      <c r="CF35" s="7">
        <f>_xlfn.IFNA(VLOOKUP($BA35,HAVERD!$A:$BS,CF$2,FALSE),"")</f>
        <v>3.4975350999999999</v>
      </c>
      <c r="CG35" s="7">
        <f>_xlfn.IFNA(VLOOKUP($BA35,HAVERD!$A:$BS,CG$2,FALSE),"")</f>
        <v>3.5073653</v>
      </c>
      <c r="CH35" s="7">
        <f>_xlfn.IFNA(VLOOKUP($BA35,HAVERD!$A:$BS,CH$2,FALSE),"")</f>
        <v>3.5176590999999999</v>
      </c>
      <c r="CI35" s="7">
        <f>_xlfn.IFNA(VLOOKUP($BA35,HAVERD!$A:$BS,CI$2,FALSE),"")</f>
        <v>3.5283647999999999</v>
      </c>
      <c r="CJ35" s="7">
        <f>_xlfn.IFNA(VLOOKUP($BA35,HAVERD!$A:$BS,CJ$2,FALSE),"")</f>
        <v>3.5394307999999999</v>
      </c>
      <c r="CK35" s="7">
        <f>_xlfn.IFNA(VLOOKUP($BA35,HAVERD!$A:$BS,CK$2,FALSE),"")</f>
        <v>3.5508058</v>
      </c>
      <c r="CL35" s="7">
        <f>_xlfn.IFNA(VLOOKUP($BA35,HAVERD!$A:$BS,CL$2,FALSE),"")</f>
        <v>3.5624380000000002</v>
      </c>
      <c r="CM35" s="7">
        <f>_xlfn.IFNA(VLOOKUP($BA35,HAVERD!$A:$BS,CM$2,FALSE),"")</f>
        <v>3.5742820000000002</v>
      </c>
      <c r="CN35" s="7">
        <f>_xlfn.IFNA(VLOOKUP($BA35,HAVERD!$A:$BS,CN$2,FALSE),"")</f>
        <v>3.5863185</v>
      </c>
      <c r="CO35" s="7">
        <f>_xlfn.IFNA(VLOOKUP($BA35,HAVERD!$A:$BS,CO$2,FALSE),"")</f>
        <v>3.5985356999999998</v>
      </c>
      <c r="CP35" s="7">
        <f>_xlfn.IFNA(VLOOKUP($BA35,HAVERD!$A:$BS,CP$2,FALSE),"")</f>
        <v>3.6109217</v>
      </c>
      <c r="CQ35" s="7">
        <f>_xlfn.IFNA(VLOOKUP($BA35,HAVERD!$A:$BS,CQ$2,FALSE),"")</f>
        <v>3.6234646000000001</v>
      </c>
      <c r="CR35" s="7">
        <f>_xlfn.IFNA(VLOOKUP($BA35,HAVERD!$A:$BS,CR$2,FALSE),"")</f>
        <v>3.6361526</v>
      </c>
      <c r="CS35" s="7">
        <f>_xlfn.IFNA(VLOOKUP($BA35,HAVERD!$A:$BS,CS$2,FALSE),"")</f>
        <v>3.6489737</v>
      </c>
      <c r="CT35" s="7">
        <f>_xlfn.IFNA(VLOOKUP($BA35,HAVERD!$A:$BS,CT$2,FALSE),"")</f>
        <v>3.6619161</v>
      </c>
      <c r="CU35" s="7">
        <f>_xlfn.IFNA(VLOOKUP($BA35,HAVERD!$A:$BS,CU$2,FALSE),"")</f>
        <v>3.6749679</v>
      </c>
      <c r="CV35" s="7">
        <f>_xlfn.IFNA(VLOOKUP($BA35,HAVERD!$A:$BS,CV$2,FALSE),"")</f>
        <v>3.6881172000000002</v>
      </c>
      <c r="CW35" s="7">
        <f>_xlfn.IFNA(VLOOKUP($BA35,HAVERD!$A:$BS,CW$2,FALSE),"")</f>
        <v>3.7013520999999998</v>
      </c>
      <c r="CX35" s="7">
        <f>_xlfn.IFNA(VLOOKUP($BA35,HAVERD!$A:$BS,CX$2,FALSE),"")</f>
        <v>3.7146607</v>
      </c>
      <c r="CY35" s="7"/>
      <c r="CZ35" s="7"/>
      <c r="DA35" s="7"/>
      <c r="DB35" s="7"/>
      <c r="DC35" s="7"/>
      <c r="DD35" s="7"/>
      <c r="DE35" s="7"/>
      <c r="DF35" s="7"/>
      <c r="DG35" s="7"/>
      <c r="DH35" s="7"/>
      <c r="DI35" s="7"/>
    </row>
    <row r="36" spans="1:113" x14ac:dyDescent="0.35">
      <c r="A36" s="6">
        <f t="shared" si="110"/>
        <v>45687</v>
      </c>
      <c r="B36" s="7">
        <f>VLOOKUP($A36,HAVERD!$A:$BS,B$2,FALSE)</f>
        <v>4.7008000000000001</v>
      </c>
      <c r="C36" s="7">
        <f>VLOOKUP($A36,HAVERD!$A:$BS,C$2,FALSE)</f>
        <v>4.4614905</v>
      </c>
      <c r="D36" s="7">
        <f>VLOOKUP($A36,HAVERD!$A:$BS,D$2,FALSE)</f>
        <v>4.4113828000000002</v>
      </c>
      <c r="E36" s="7">
        <f>VLOOKUP($A36,HAVERD!$A:$BS,E$2,FALSE)</f>
        <v>4.3467713000000003</v>
      </c>
      <c r="F36" s="7">
        <f>VLOOKUP($A36,HAVERD!$A:$BS,F$2,FALSE)</f>
        <v>4.2748724999999999</v>
      </c>
      <c r="G36" s="7">
        <f>VLOOKUP($A36,HAVERD!$A:$BS,G$2,FALSE)</f>
        <v>4.2058764999999996</v>
      </c>
      <c r="H36" s="7">
        <f>VLOOKUP($A36,HAVERD!$A:$BS,H$2,FALSE)</f>
        <v>4.1448330000000002</v>
      </c>
      <c r="I36" s="7">
        <f>VLOOKUP($A36,HAVERD!$A:$BS,I$2,FALSE)</f>
        <v>4.0938606999999996</v>
      </c>
      <c r="J36" s="7">
        <f>VLOOKUP($A36,HAVERD!$A:$BS,J$2,FALSE)</f>
        <v>4.0539506000000003</v>
      </c>
      <c r="K36" s="7">
        <f>VLOOKUP($A36,HAVERD!$A:$BS,K$2,FALSE)</f>
        <v>4.0246917</v>
      </c>
      <c r="L36" s="7">
        <f>VLOOKUP($A36,HAVERD!$A:$BS,L$2,FALSE)</f>
        <v>4.0046448000000003</v>
      </c>
      <c r="M36" s="7">
        <f>VLOOKUP($A36,HAVERD!$A:$BS,M$2,FALSE)</f>
        <v>3.9917984</v>
      </c>
      <c r="N36" s="7">
        <f>VLOOKUP($A36,HAVERD!$A:$BS,N$2,FALSE)</f>
        <v>3.9838464</v>
      </c>
      <c r="O36" s="7">
        <f>VLOOKUP($A36,HAVERD!$A:$BS,O$2,FALSE)</f>
        <v>3.9772335000000001</v>
      </c>
      <c r="P36" s="7">
        <f>VLOOKUP($A36,HAVERD!$A:$BS,P$2,FALSE)</f>
        <v>3.9709237000000002</v>
      </c>
      <c r="Q36" s="7">
        <f>VLOOKUP($A36,HAVERD!$A:$BS,Q$2,FALSE)</f>
        <v>3.9646355999999998</v>
      </c>
      <c r="R36" s="7">
        <f>VLOOKUP($A36,HAVERD!$A:$BS,R$2,FALSE)</f>
        <v>3.9580875999999998</v>
      </c>
      <c r="S36" s="7">
        <f>VLOOKUP($A36,HAVERD!$A:$BS,S$2,FALSE)</f>
        <v>3.9509979999999998</v>
      </c>
      <c r="T36" s="7">
        <f>VLOOKUP($A36,HAVERD!$A:$BS,T$2,FALSE)</f>
        <v>3.9430852999999999</v>
      </c>
      <c r="U36" s="7">
        <f>VLOOKUP($A36,HAVERD!$A:$BS,U$2,FALSE)</f>
        <v>3.9341775000000001</v>
      </c>
      <c r="V36" s="7">
        <f>VLOOKUP($A36,HAVERD!$A:$BS,V$2,FALSE)</f>
        <v>3.9244805</v>
      </c>
      <c r="W36" s="7">
        <f>VLOOKUP($A36,HAVERD!$A:$BS,W$2,FALSE)</f>
        <v>3.914282</v>
      </c>
      <c r="X36" s="7">
        <f>VLOOKUP($A36,HAVERD!$A:$BS,X$2,FALSE)</f>
        <v>3.9038694</v>
      </c>
      <c r="Y36" s="7">
        <f>VLOOKUP($A36,HAVERD!$A:$BS,Y$2,FALSE)</f>
        <v>3.8935301999999998</v>
      </c>
      <c r="Z36" s="7">
        <f>VLOOKUP($A36,HAVERD!$A:$BS,Z$2,FALSE)</f>
        <v>3.8835519999999999</v>
      </c>
      <c r="AA36" s="7">
        <f>VLOOKUP($A36,HAVERD!$A:$BS,AA$2,FALSE)</f>
        <v>3.8741808</v>
      </c>
      <c r="AB36" s="7">
        <f>VLOOKUP($A36,HAVERD!$A:$BS,AB$2,FALSE)</f>
        <v>3.8654601</v>
      </c>
      <c r="AC36" s="7">
        <f>VLOOKUP($A36,HAVERD!$A:$BS,AC$2,FALSE)</f>
        <v>3.8573723000000002</v>
      </c>
      <c r="AD36" s="7">
        <f>VLOOKUP($A36,HAVERD!$A:$BS,AD$2,FALSE)</f>
        <v>3.8498991999999999</v>
      </c>
      <c r="AE36" s="7">
        <f>VLOOKUP($A36,HAVERD!$A:$BS,AE$2,FALSE)</f>
        <v>3.8430228999999998</v>
      </c>
      <c r="AF36" s="7">
        <f>VLOOKUP($A36,HAVERD!$A:$BS,AF$2,FALSE)</f>
        <v>3.8367257000000001</v>
      </c>
      <c r="AG36" s="7">
        <f>VLOOKUP($A36,HAVERD!$A:$BS,AG$2,FALSE)</f>
        <v>3.8309894999999998</v>
      </c>
      <c r="AH36" s="7">
        <f>VLOOKUP($A36,HAVERD!$A:$BS,AH$2,FALSE)</f>
        <v>3.8257962999999999</v>
      </c>
      <c r="AI36" s="7">
        <f>VLOOKUP($A36,HAVERD!$A:$BS,AI$2,FALSE)</f>
        <v>3.8211282999999998</v>
      </c>
      <c r="AJ36" s="7">
        <f>VLOOKUP($A36,HAVERD!$A:$BS,AJ$2,FALSE)</f>
        <v>3.8169675999999999</v>
      </c>
      <c r="AK36" s="7">
        <f>VLOOKUP($A36,HAVERD!$A:$BS,AK$2,FALSE)</f>
        <v>3.8132961999999999</v>
      </c>
      <c r="AL36" s="7">
        <f>VLOOKUP($A36,HAVERD!$A:$BS,AL$2,FALSE)</f>
        <v>3.8100961999999998</v>
      </c>
      <c r="AM36" s="7">
        <f>VLOOKUP($A36,HAVERD!$A:$BS,AM$2,FALSE)</f>
        <v>3.8073503</v>
      </c>
      <c r="AN36" s="7">
        <f>VLOOKUP($A36,HAVERD!$A:$BS,AN$2,FALSE)</f>
        <v>3.8050437000000001</v>
      </c>
      <c r="AO36" s="7">
        <f>VLOOKUP($A36,HAVERD!$A:$BS,AO$2,FALSE)</f>
        <v>3.8031625</v>
      </c>
      <c r="AP36" s="7">
        <f>VLOOKUP($A36,HAVERD!$A:$BS,AP$2,FALSE)</f>
        <v>3.8016926999999998</v>
      </c>
      <c r="AQ36" s="7">
        <f>VLOOKUP($A36,HAVERD!$A:$BS,AQ$2,FALSE)</f>
        <v>3.8006201000000002</v>
      </c>
      <c r="AR36" s="7">
        <f>VLOOKUP($A36,HAVERD!$A:$BS,AR$2,FALSE)</f>
        <v>3.7999309999999999</v>
      </c>
      <c r="AS36" s="7">
        <f>VLOOKUP($A36,HAVERD!$A:$BS,AS$2,FALSE)</f>
        <v>3.7996112000000002</v>
      </c>
      <c r="AT36" s="7">
        <f>VLOOKUP($A36,HAVERD!$A:$BS,AT$2,FALSE)</f>
        <v>3.7996468000000001</v>
      </c>
      <c r="AU36" s="7">
        <f>VLOOKUP($A36,HAVERD!$A:$BS,AU$2,FALSE)</f>
        <v>3.8000237000000001</v>
      </c>
      <c r="AV36" s="7">
        <f>VLOOKUP($A36,HAVERD!$A:$BS,AV$2,FALSE)</f>
        <v>3.8007279999999999</v>
      </c>
      <c r="AW36" s="7">
        <f>VLOOKUP($A36,HAVERD!$A:$BS,AW$2,FALSE)</f>
        <v>3.8017455999999998</v>
      </c>
      <c r="AX36" s="7">
        <f>VLOOKUP($A36,HAVERD!$A:$BS,AX$2,FALSE)</f>
        <v>3.8030626000000001</v>
      </c>
      <c r="BA36" s="6">
        <f t="shared" si="111"/>
        <v>45775</v>
      </c>
      <c r="BB36" s="7">
        <f>_xlfn.IFNA(VLOOKUP($BA36,HAVERD!$A:$BS,BB$2,FALSE),"")</f>
        <v>4.4589999999999996</v>
      </c>
      <c r="BC36" s="7">
        <f>_xlfn.IFNA(VLOOKUP($BA36,HAVERD!$A:$BS,BC$2,FALSE),"")</f>
        <v>4.1850696999999997</v>
      </c>
      <c r="BD36" s="7">
        <f>_xlfn.IFNA(VLOOKUP($BA36,HAVERD!$A:$BS,BD$2,FALSE),"")</f>
        <v>4.1039646000000003</v>
      </c>
      <c r="BE36" s="7">
        <f>_xlfn.IFNA(VLOOKUP($BA36,HAVERD!$A:$BS,BE$2,FALSE),"")</f>
        <v>4.0025180000000002</v>
      </c>
      <c r="BF36" s="7">
        <f>_xlfn.IFNA(VLOOKUP($BA36,HAVERD!$A:$BS,BF$2,FALSE),"")</f>
        <v>3.8919833000000001</v>
      </c>
      <c r="BG36" s="7">
        <f>_xlfn.IFNA(VLOOKUP($BA36,HAVERD!$A:$BS,BG$2,FALSE),"")</f>
        <v>3.7849591</v>
      </c>
      <c r="BH36" s="7">
        <f>_xlfn.IFNA(VLOOKUP($BA36,HAVERD!$A:$BS,BH$2,FALSE),"")</f>
        <v>3.6897760000000002</v>
      </c>
      <c r="BI36" s="7">
        <f>_xlfn.IFNA(VLOOKUP($BA36,HAVERD!$A:$BS,BI$2,FALSE),"")</f>
        <v>3.6128458999999999</v>
      </c>
      <c r="BJ36" s="7">
        <f>_xlfn.IFNA(VLOOKUP($BA36,HAVERD!$A:$BS,BJ$2,FALSE),"")</f>
        <v>3.5553900000000001</v>
      </c>
      <c r="BK36" s="7">
        <f>_xlfn.IFNA(VLOOKUP($BA36,HAVERD!$A:$BS,BK$2,FALSE),"")</f>
        <v>3.5148543999999999</v>
      </c>
      <c r="BL36" s="7">
        <f>_xlfn.IFNA(VLOOKUP($BA36,HAVERD!$A:$BS,BL$2,FALSE),"")</f>
        <v>3.4875077000000001</v>
      </c>
      <c r="BM36" s="7">
        <f>_xlfn.IFNA(VLOOKUP($BA36,HAVERD!$A:$BS,BM$2,FALSE),"")</f>
        <v>3.4701648999999999</v>
      </c>
      <c r="BN36" s="7">
        <f>_xlfn.IFNA(VLOOKUP($BA36,HAVERD!$A:$BS,BN$2,FALSE),"")</f>
        <v>3.4601958000000002</v>
      </c>
      <c r="BO36" s="7">
        <f>_xlfn.IFNA(VLOOKUP($BA36,HAVERD!$A:$BS,BO$2,FALSE),"")</f>
        <v>3.4542481</v>
      </c>
      <c r="BP36" s="7">
        <f>_xlfn.IFNA(VLOOKUP($BA36,HAVERD!$A:$BS,BP$2,FALSE),"")</f>
        <v>3.4511083999999999</v>
      </c>
      <c r="BQ36" s="7">
        <f>_xlfn.IFNA(VLOOKUP($BA36,HAVERD!$A:$BS,BQ$2,FALSE),"")</f>
        <v>3.4502161</v>
      </c>
      <c r="BR36" s="7">
        <f>_xlfn.IFNA(VLOOKUP($BA36,HAVERD!$A:$BS,BR$2,FALSE),"")</f>
        <v>3.4510105000000002</v>
      </c>
      <c r="BS36" s="7">
        <f>_xlfn.IFNA(VLOOKUP($BA36,HAVERD!$A:$BS,BS$2,FALSE),"")</f>
        <v>3.452931</v>
      </c>
      <c r="BT36" s="7">
        <f>_xlfn.IFNA(VLOOKUP($BA36,HAVERD!$A:$BS,BT$2,FALSE),"")</f>
        <v>3.4554168999999999</v>
      </c>
      <c r="BU36" s="7">
        <f>_xlfn.IFNA(VLOOKUP($BA36,HAVERD!$A:$BS,BU$2,FALSE),"")</f>
        <v>3.4580163000000002</v>
      </c>
      <c r="BV36" s="7">
        <f>_xlfn.IFNA(VLOOKUP($BA36,HAVERD!$A:$BS,BV$2,FALSE),"")</f>
        <v>3.460734</v>
      </c>
      <c r="BW36" s="7">
        <f>_xlfn.IFNA(VLOOKUP($BA36,HAVERD!$A:$BS,BW$2,FALSE),"")</f>
        <v>3.4636944999999999</v>
      </c>
      <c r="BX36" s="7">
        <f>_xlfn.IFNA(VLOOKUP($BA36,HAVERD!$A:$BS,BX$2,FALSE),"")</f>
        <v>3.4670226999999998</v>
      </c>
      <c r="BY36" s="7">
        <f>_xlfn.IFNA(VLOOKUP($BA36,HAVERD!$A:$BS,BY$2,FALSE),"")</f>
        <v>3.4708432</v>
      </c>
      <c r="BZ36" s="7">
        <f>_xlfn.IFNA(VLOOKUP($BA36,HAVERD!$A:$BS,BZ$2,FALSE),"")</f>
        <v>3.4752806999999999</v>
      </c>
      <c r="CA36" s="7">
        <f>_xlfn.IFNA(VLOOKUP($BA36,HAVERD!$A:$BS,CA$2,FALSE),"")</f>
        <v>3.4804327000000002</v>
      </c>
      <c r="CB36" s="7">
        <f>_xlfn.IFNA(VLOOKUP($BA36,HAVERD!$A:$BS,CB$2,FALSE),"")</f>
        <v>3.4862872999999999</v>
      </c>
      <c r="CC36" s="7">
        <f>_xlfn.IFNA(VLOOKUP($BA36,HAVERD!$A:$BS,CC$2,FALSE),"")</f>
        <v>3.4928054999999998</v>
      </c>
      <c r="CD36" s="7">
        <f>_xlfn.IFNA(VLOOKUP($BA36,HAVERD!$A:$BS,CD$2,FALSE),"")</f>
        <v>3.4999481000000001</v>
      </c>
      <c r="CE36" s="7">
        <f>_xlfn.IFNA(VLOOKUP($BA36,HAVERD!$A:$BS,CE$2,FALSE),"")</f>
        <v>3.5076760999999999</v>
      </c>
      <c r="CF36" s="7">
        <f>_xlfn.IFNA(VLOOKUP($BA36,HAVERD!$A:$BS,CF$2,FALSE),"")</f>
        <v>3.5159503999999999</v>
      </c>
      <c r="CG36" s="7">
        <f>_xlfn.IFNA(VLOOKUP($BA36,HAVERD!$A:$BS,CG$2,FALSE),"")</f>
        <v>3.5247318000000001</v>
      </c>
      <c r="CH36" s="7">
        <f>_xlfn.IFNA(VLOOKUP($BA36,HAVERD!$A:$BS,CH$2,FALSE),"")</f>
        <v>3.5339814000000001</v>
      </c>
      <c r="CI36" s="7">
        <f>_xlfn.IFNA(VLOOKUP($BA36,HAVERD!$A:$BS,CI$2,FALSE),"")</f>
        <v>3.5436599000000002</v>
      </c>
      <c r="CJ36" s="7">
        <f>_xlfn.IFNA(VLOOKUP($BA36,HAVERD!$A:$BS,CJ$2,FALSE),"")</f>
        <v>3.5537283</v>
      </c>
      <c r="CK36" s="7">
        <f>_xlfn.IFNA(VLOOKUP($BA36,HAVERD!$A:$BS,CK$2,FALSE),"")</f>
        <v>3.5641476000000001</v>
      </c>
      <c r="CL36" s="7">
        <f>_xlfn.IFNA(VLOOKUP($BA36,HAVERD!$A:$BS,CL$2,FALSE),"")</f>
        <v>3.5748785000000001</v>
      </c>
      <c r="CM36" s="7">
        <f>_xlfn.IFNA(VLOOKUP($BA36,HAVERD!$A:$BS,CM$2,FALSE),"")</f>
        <v>3.5858867000000001</v>
      </c>
      <c r="CN36" s="7">
        <f>_xlfn.IFNA(VLOOKUP($BA36,HAVERD!$A:$BS,CN$2,FALSE),"")</f>
        <v>3.5971579999999999</v>
      </c>
      <c r="CO36" s="7">
        <f>_xlfn.IFNA(VLOOKUP($BA36,HAVERD!$A:$BS,CO$2,FALSE),"")</f>
        <v>3.6086838000000001</v>
      </c>
      <c r="CP36" s="7">
        <f>_xlfn.IFNA(VLOOKUP($BA36,HAVERD!$A:$BS,CP$2,FALSE),"")</f>
        <v>3.6204556000000001</v>
      </c>
      <c r="CQ36" s="7">
        <f>_xlfn.IFNA(VLOOKUP($BA36,HAVERD!$A:$BS,CQ$2,FALSE),"")</f>
        <v>3.6324649</v>
      </c>
      <c r="CR36" s="7">
        <f>_xlfn.IFNA(VLOOKUP($BA36,HAVERD!$A:$BS,CR$2,FALSE),"")</f>
        <v>3.6447031000000001</v>
      </c>
      <c r="CS36" s="7">
        <f>_xlfn.IFNA(VLOOKUP($BA36,HAVERD!$A:$BS,CS$2,FALSE),"")</f>
        <v>3.6571617999999999</v>
      </c>
      <c r="CT36" s="7">
        <f>_xlfn.IFNA(VLOOKUP($BA36,HAVERD!$A:$BS,CT$2,FALSE),"")</f>
        <v>3.6698322000000001</v>
      </c>
      <c r="CU36" s="7">
        <f>_xlfn.IFNA(VLOOKUP($BA36,HAVERD!$A:$BS,CU$2,FALSE),"")</f>
        <v>3.682706</v>
      </c>
      <c r="CV36" s="7">
        <f>_xlfn.IFNA(VLOOKUP($BA36,HAVERD!$A:$BS,CV$2,FALSE),"")</f>
        <v>3.6957746</v>
      </c>
      <c r="CW36" s="7">
        <f>_xlfn.IFNA(VLOOKUP($BA36,HAVERD!$A:$BS,CW$2,FALSE),"")</f>
        <v>3.7090293999999999</v>
      </c>
      <c r="CX36" s="7">
        <f>_xlfn.IFNA(VLOOKUP($BA36,HAVERD!$A:$BS,CX$2,FALSE),"")</f>
        <v>3.7224618999999999</v>
      </c>
      <c r="CY36" s="7"/>
      <c r="CZ36" s="7"/>
      <c r="DA36" s="7"/>
      <c r="DB36" s="7"/>
      <c r="DC36" s="7"/>
      <c r="DD36" s="7"/>
      <c r="DE36" s="7"/>
      <c r="DF36" s="7"/>
      <c r="DG36" s="7"/>
      <c r="DH36" s="7"/>
      <c r="DI36" s="7"/>
    </row>
    <row r="37" spans="1:113" x14ac:dyDescent="0.35">
      <c r="A37" s="6">
        <f t="shared" si="110"/>
        <v>45688</v>
      </c>
      <c r="B37" s="7">
        <f>VLOOKUP($A37,HAVERD!$A:$BS,B$2,FALSE)</f>
        <v>4.7037000000000004</v>
      </c>
      <c r="C37" s="7">
        <f>VLOOKUP($A37,HAVERD!$A:$BS,C$2,FALSE)</f>
        <v>4.4560190999999998</v>
      </c>
      <c r="D37" s="7">
        <f>VLOOKUP($A37,HAVERD!$A:$BS,D$2,FALSE)</f>
        <v>4.4072557000000003</v>
      </c>
      <c r="E37" s="7">
        <f>VLOOKUP($A37,HAVERD!$A:$BS,E$2,FALSE)</f>
        <v>4.3383168000000003</v>
      </c>
      <c r="F37" s="7">
        <f>VLOOKUP($A37,HAVERD!$A:$BS,F$2,FALSE)</f>
        <v>4.2592030999999997</v>
      </c>
      <c r="G37" s="7">
        <f>VLOOKUP($A37,HAVERD!$A:$BS,G$2,FALSE)</f>
        <v>4.1834049000000002</v>
      </c>
      <c r="H37" s="7">
        <f>VLOOKUP($A37,HAVERD!$A:$BS,H$2,FALSE)</f>
        <v>4.1181155</v>
      </c>
      <c r="I37" s="7">
        <f>VLOOKUP($A37,HAVERD!$A:$BS,I$2,FALSE)</f>
        <v>4.0656131000000002</v>
      </c>
      <c r="J37" s="7">
        <f>VLOOKUP($A37,HAVERD!$A:$BS,J$2,FALSE)</f>
        <v>4.0260781000000003</v>
      </c>
      <c r="K37" s="7">
        <f>VLOOKUP($A37,HAVERD!$A:$BS,K$2,FALSE)</f>
        <v>3.9975323999999999</v>
      </c>
      <c r="L37" s="7">
        <f>VLOOKUP($A37,HAVERD!$A:$BS,L$2,FALSE)</f>
        <v>3.9774061999999999</v>
      </c>
      <c r="M37" s="7">
        <f>VLOOKUP($A37,HAVERD!$A:$BS,M$2,FALSE)</f>
        <v>3.9628855000000001</v>
      </c>
      <c r="N37" s="7">
        <f>VLOOKUP($A37,HAVERD!$A:$BS,N$2,FALSE)</f>
        <v>3.9513435000000001</v>
      </c>
      <c r="O37" s="7">
        <f>VLOOKUP($A37,HAVERD!$A:$BS,O$2,FALSE)</f>
        <v>3.9394089000000001</v>
      </c>
      <c r="P37" s="7">
        <f>VLOOKUP($A37,HAVERD!$A:$BS,P$2,FALSE)</f>
        <v>3.9264530999999998</v>
      </c>
      <c r="Q37" s="7">
        <f>VLOOKUP($A37,HAVERD!$A:$BS,Q$2,FALSE)</f>
        <v>3.9127942</v>
      </c>
      <c r="R37" s="7">
        <f>VLOOKUP($A37,HAVERD!$A:$BS,R$2,FALSE)</f>
        <v>3.8987503000000001</v>
      </c>
      <c r="S37" s="7">
        <f>VLOOKUP($A37,HAVERD!$A:$BS,S$2,FALSE)</f>
        <v>3.8846392999999999</v>
      </c>
      <c r="T37" s="7">
        <f>VLOOKUP($A37,HAVERD!$A:$BS,T$2,FALSE)</f>
        <v>3.8707796999999999</v>
      </c>
      <c r="U37" s="7">
        <f>VLOOKUP($A37,HAVERD!$A:$BS,U$2,FALSE)</f>
        <v>3.8574487999999998</v>
      </c>
      <c r="V37" s="7">
        <f>VLOOKUP($A37,HAVERD!$A:$BS,V$2,FALSE)</f>
        <v>3.8447844</v>
      </c>
      <c r="W37" s="7">
        <f>VLOOKUP($A37,HAVERD!$A:$BS,W$2,FALSE)</f>
        <v>3.8328947000000002</v>
      </c>
      <c r="X37" s="7">
        <f>VLOOKUP($A37,HAVERD!$A:$BS,X$2,FALSE)</f>
        <v>3.8218873000000002</v>
      </c>
      <c r="Y37" s="7">
        <f>VLOOKUP($A37,HAVERD!$A:$BS,Y$2,FALSE)</f>
        <v>3.8118698000000002</v>
      </c>
      <c r="Z37" s="7">
        <f>VLOOKUP($A37,HAVERD!$A:$BS,Z$2,FALSE)</f>
        <v>3.8029503999999998</v>
      </c>
      <c r="AA37" s="7">
        <f>VLOOKUP($A37,HAVERD!$A:$BS,AA$2,FALSE)</f>
        <v>3.7952085000000002</v>
      </c>
      <c r="AB37" s="7">
        <f>VLOOKUP($A37,HAVERD!$A:$BS,AB$2,FALSE)</f>
        <v>3.7885992000000002</v>
      </c>
      <c r="AC37" s="7">
        <f>VLOOKUP($A37,HAVERD!$A:$BS,AC$2,FALSE)</f>
        <v>3.7830436000000001</v>
      </c>
      <c r="AD37" s="7">
        <f>VLOOKUP($A37,HAVERD!$A:$BS,AD$2,FALSE)</f>
        <v>3.7784624</v>
      </c>
      <c r="AE37" s="7">
        <f>VLOOKUP($A37,HAVERD!$A:$BS,AE$2,FALSE)</f>
        <v>3.7747766</v>
      </c>
      <c r="AF37" s="7">
        <f>VLOOKUP($A37,HAVERD!$A:$BS,AF$2,FALSE)</f>
        <v>3.7719071</v>
      </c>
      <c r="AG37" s="7">
        <f>VLOOKUP($A37,HAVERD!$A:$BS,AG$2,FALSE)</f>
        <v>3.7697747000000001</v>
      </c>
      <c r="AH37" s="7">
        <f>VLOOKUP($A37,HAVERD!$A:$BS,AH$2,FALSE)</f>
        <v>3.7683002000000001</v>
      </c>
      <c r="AI37" s="7">
        <f>VLOOKUP($A37,HAVERD!$A:$BS,AI$2,FALSE)</f>
        <v>3.7674047000000002</v>
      </c>
      <c r="AJ37" s="7">
        <f>VLOOKUP($A37,HAVERD!$A:$BS,AJ$2,FALSE)</f>
        <v>3.7670089999999998</v>
      </c>
      <c r="AK37" s="7">
        <f>VLOOKUP($A37,HAVERD!$A:$BS,AK$2,FALSE)</f>
        <v>3.7670338999999999</v>
      </c>
      <c r="AL37" s="7">
        <f>VLOOKUP($A37,HAVERD!$A:$BS,AL$2,FALSE)</f>
        <v>3.7674002999999998</v>
      </c>
      <c r="AM37" s="7">
        <f>VLOOKUP($A37,HAVERD!$A:$BS,AM$2,FALSE)</f>
        <v>3.7680408000000001</v>
      </c>
      <c r="AN37" s="7">
        <f>VLOOKUP($A37,HAVERD!$A:$BS,AN$2,FALSE)</f>
        <v>3.7689341999999999</v>
      </c>
      <c r="AO37" s="7">
        <f>VLOOKUP($A37,HAVERD!$A:$BS,AO$2,FALSE)</f>
        <v>3.7700711999999998</v>
      </c>
      <c r="AP37" s="7">
        <f>VLOOKUP($A37,HAVERD!$A:$BS,AP$2,FALSE)</f>
        <v>3.7714422000000001</v>
      </c>
      <c r="AQ37" s="7">
        <f>VLOOKUP($A37,HAVERD!$A:$BS,AQ$2,FALSE)</f>
        <v>3.7730378</v>
      </c>
      <c r="AR37" s="7">
        <f>VLOOKUP($A37,HAVERD!$A:$BS,AR$2,FALSE)</f>
        <v>3.7748485999999999</v>
      </c>
      <c r="AS37" s="7">
        <f>VLOOKUP($A37,HAVERD!$A:$BS,AS$2,FALSE)</f>
        <v>3.7768651000000002</v>
      </c>
      <c r="AT37" s="7">
        <f>VLOOKUP($A37,HAVERD!$A:$BS,AT$2,FALSE)</f>
        <v>3.7790778</v>
      </c>
      <c r="AU37" s="7">
        <f>VLOOKUP($A37,HAVERD!$A:$BS,AU$2,FALSE)</f>
        <v>3.7814774</v>
      </c>
      <c r="AV37" s="7">
        <f>VLOOKUP($A37,HAVERD!$A:$BS,AV$2,FALSE)</f>
        <v>3.7840541999999999</v>
      </c>
      <c r="AW37" s="7">
        <f>VLOOKUP($A37,HAVERD!$A:$BS,AW$2,FALSE)</f>
        <v>3.7867991000000001</v>
      </c>
      <c r="AX37" s="7">
        <f>VLOOKUP($A37,HAVERD!$A:$BS,AX$2,FALSE)</f>
        <v>3.7897023000000001</v>
      </c>
      <c r="BA37" s="6">
        <f t="shared" si="111"/>
        <v>45776</v>
      </c>
      <c r="BB37" s="7">
        <f>_xlfn.IFNA(VLOOKUP($BA37,HAVERD!$A:$BS,BB$2,FALSE),"")</f>
        <v>4.4589999999999996</v>
      </c>
      <c r="BC37" s="7">
        <f>_xlfn.IFNA(VLOOKUP($BA37,HAVERD!$A:$BS,BC$2,FALSE),"")</f>
        <v>4.1829058999999997</v>
      </c>
      <c r="BD37" s="7">
        <f>_xlfn.IFNA(VLOOKUP($BA37,HAVERD!$A:$BS,BD$2,FALSE),"")</f>
        <v>4.0985573000000004</v>
      </c>
      <c r="BE37" s="7">
        <f>_xlfn.IFNA(VLOOKUP($BA37,HAVERD!$A:$BS,BE$2,FALSE),"")</f>
        <v>3.9928710000000001</v>
      </c>
      <c r="BF37" s="7">
        <f>_xlfn.IFNA(VLOOKUP($BA37,HAVERD!$A:$BS,BF$2,FALSE),"")</f>
        <v>3.8789074000000001</v>
      </c>
      <c r="BG37" s="7">
        <f>_xlfn.IFNA(VLOOKUP($BA37,HAVERD!$A:$BS,BG$2,FALSE),"")</f>
        <v>3.7713581</v>
      </c>
      <c r="BH37" s="7">
        <f>_xlfn.IFNA(VLOOKUP($BA37,HAVERD!$A:$BS,BH$2,FALSE),"")</f>
        <v>3.6771273</v>
      </c>
      <c r="BI37" s="7">
        <f>_xlfn.IFNA(VLOOKUP($BA37,HAVERD!$A:$BS,BI$2,FALSE),"")</f>
        <v>3.5993767999999999</v>
      </c>
      <c r="BJ37" s="7">
        <f>_xlfn.IFNA(VLOOKUP($BA37,HAVERD!$A:$BS,BJ$2,FALSE),"")</f>
        <v>3.5386041000000001</v>
      </c>
      <c r="BK37" s="7">
        <f>_xlfn.IFNA(VLOOKUP($BA37,HAVERD!$A:$BS,BK$2,FALSE),"")</f>
        <v>3.4938053999999998</v>
      </c>
      <c r="BL37" s="7">
        <f>_xlfn.IFNA(VLOOKUP($BA37,HAVERD!$A:$BS,BL$2,FALSE),"")</f>
        <v>3.4625465000000002</v>
      </c>
      <c r="BM37" s="7">
        <f>_xlfn.IFNA(VLOOKUP($BA37,HAVERD!$A:$BS,BM$2,FALSE),"")</f>
        <v>3.4419987000000001</v>
      </c>
      <c r="BN37" s="7">
        <f>_xlfn.IFNA(VLOOKUP($BA37,HAVERD!$A:$BS,BN$2,FALSE),"")</f>
        <v>3.4298734</v>
      </c>
      <c r="BO37" s="7">
        <f>_xlfn.IFNA(VLOOKUP($BA37,HAVERD!$A:$BS,BO$2,FALSE),"")</f>
        <v>3.4225420999999998</v>
      </c>
      <c r="BP37" s="7">
        <f>_xlfn.IFNA(VLOOKUP($BA37,HAVERD!$A:$BS,BP$2,FALSE),"")</f>
        <v>3.4186146000000002</v>
      </c>
      <c r="BQ37" s="7">
        <f>_xlfn.IFNA(VLOOKUP($BA37,HAVERD!$A:$BS,BQ$2,FALSE),"")</f>
        <v>3.417421</v>
      </c>
      <c r="BR37" s="7">
        <f>_xlfn.IFNA(VLOOKUP($BA37,HAVERD!$A:$BS,BR$2,FALSE),"")</f>
        <v>3.4182914000000002</v>
      </c>
      <c r="BS37" s="7">
        <f>_xlfn.IFNA(VLOOKUP($BA37,HAVERD!$A:$BS,BS$2,FALSE),"")</f>
        <v>3.4205557999999998</v>
      </c>
      <c r="BT37" s="7">
        <f>_xlfn.IFNA(VLOOKUP($BA37,HAVERD!$A:$BS,BT$2,FALSE),"")</f>
        <v>3.4235441999999998</v>
      </c>
      <c r="BU37" s="7">
        <f>_xlfn.IFNA(VLOOKUP($BA37,HAVERD!$A:$BS,BU$2,FALSE),"")</f>
        <v>3.4267066000000002</v>
      </c>
      <c r="BV37" s="7">
        <f>_xlfn.IFNA(VLOOKUP($BA37,HAVERD!$A:$BS,BV$2,FALSE),"")</f>
        <v>3.4299974999999998</v>
      </c>
      <c r="BW37" s="7">
        <f>_xlfn.IFNA(VLOOKUP($BA37,HAVERD!$A:$BS,BW$2,FALSE),"")</f>
        <v>3.4335037000000002</v>
      </c>
      <c r="BX37" s="7">
        <f>_xlfn.IFNA(VLOOKUP($BA37,HAVERD!$A:$BS,BX$2,FALSE),"")</f>
        <v>3.4373119000000001</v>
      </c>
      <c r="BY37" s="7">
        <f>_xlfn.IFNA(VLOOKUP($BA37,HAVERD!$A:$BS,BY$2,FALSE),"")</f>
        <v>3.4415089999999999</v>
      </c>
      <c r="BZ37" s="7">
        <f>_xlfn.IFNA(VLOOKUP($BA37,HAVERD!$A:$BS,BZ$2,FALSE),"")</f>
        <v>3.4461818000000002</v>
      </c>
      <c r="CA37" s="7">
        <f>_xlfn.IFNA(VLOOKUP($BA37,HAVERD!$A:$BS,CA$2,FALSE),"")</f>
        <v>3.4514008999999999</v>
      </c>
      <c r="CB37" s="7">
        <f>_xlfn.IFNA(VLOOKUP($BA37,HAVERD!$A:$BS,CB$2,FALSE),"")</f>
        <v>3.4571714</v>
      </c>
      <c r="CC37" s="7">
        <f>_xlfn.IFNA(VLOOKUP($BA37,HAVERD!$A:$BS,CC$2,FALSE),"")</f>
        <v>3.4634825</v>
      </c>
      <c r="CD37" s="7">
        <f>_xlfn.IFNA(VLOOKUP($BA37,HAVERD!$A:$BS,CD$2,FALSE),"")</f>
        <v>3.4703230999999999</v>
      </c>
      <c r="CE37" s="7">
        <f>_xlfn.IFNA(VLOOKUP($BA37,HAVERD!$A:$BS,CE$2,FALSE),"")</f>
        <v>3.4776823000000001</v>
      </c>
      <c r="CF37" s="7">
        <f>_xlfn.IFNA(VLOOKUP($BA37,HAVERD!$A:$BS,CF$2,FALSE),"")</f>
        <v>3.4855489999999998</v>
      </c>
      <c r="CG37" s="7">
        <f>_xlfn.IFNA(VLOOKUP($BA37,HAVERD!$A:$BS,CG$2,FALSE),"")</f>
        <v>3.4939124000000001</v>
      </c>
      <c r="CH37" s="7">
        <f>_xlfn.IFNA(VLOOKUP($BA37,HAVERD!$A:$BS,CH$2,FALSE),"")</f>
        <v>3.5027613</v>
      </c>
      <c r="CI37" s="7">
        <f>_xlfn.IFNA(VLOOKUP($BA37,HAVERD!$A:$BS,CI$2,FALSE),"")</f>
        <v>3.5120847999999998</v>
      </c>
      <c r="CJ37" s="7">
        <f>_xlfn.IFNA(VLOOKUP($BA37,HAVERD!$A:$BS,CJ$2,FALSE),"")</f>
        <v>3.5218718999999998</v>
      </c>
      <c r="CK37" s="7">
        <f>_xlfn.IFNA(VLOOKUP($BA37,HAVERD!$A:$BS,CK$2,FALSE),"")</f>
        <v>3.5321117000000002</v>
      </c>
      <c r="CL37" s="7">
        <f>_xlfn.IFNA(VLOOKUP($BA37,HAVERD!$A:$BS,CL$2,FALSE),"")</f>
        <v>3.5427930999999999</v>
      </c>
      <c r="CM37" s="7">
        <f>_xlfn.IFNA(VLOOKUP($BA37,HAVERD!$A:$BS,CM$2,FALSE),"")</f>
        <v>3.5539040000000002</v>
      </c>
      <c r="CN37" s="7">
        <f>_xlfn.IFNA(VLOOKUP($BA37,HAVERD!$A:$BS,CN$2,FALSE),"")</f>
        <v>3.5654256000000002</v>
      </c>
      <c r="CO37" s="7">
        <f>_xlfn.IFNA(VLOOKUP($BA37,HAVERD!$A:$BS,CO$2,FALSE),"")</f>
        <v>3.5773367999999999</v>
      </c>
      <c r="CP37" s="7">
        <f>_xlfn.IFNA(VLOOKUP($BA37,HAVERD!$A:$BS,CP$2,FALSE),"")</f>
        <v>3.5896162</v>
      </c>
      <c r="CQ37" s="7">
        <f>_xlfn.IFNA(VLOOKUP($BA37,HAVERD!$A:$BS,CQ$2,FALSE),"")</f>
        <v>3.6022425</v>
      </c>
      <c r="CR37" s="7">
        <f>_xlfn.IFNA(VLOOKUP($BA37,HAVERD!$A:$BS,CR$2,FALSE),"")</f>
        <v>3.6151946000000001</v>
      </c>
      <c r="CS37" s="7">
        <f>_xlfn.IFNA(VLOOKUP($BA37,HAVERD!$A:$BS,CS$2,FALSE),"")</f>
        <v>3.6284512000000002</v>
      </c>
      <c r="CT37" s="7">
        <f>_xlfn.IFNA(VLOOKUP($BA37,HAVERD!$A:$BS,CT$2,FALSE),"")</f>
        <v>3.641991</v>
      </c>
      <c r="CU37" s="7">
        <f>_xlfn.IFNA(VLOOKUP($BA37,HAVERD!$A:$BS,CU$2,FALSE),"")</f>
        <v>3.6557927000000001</v>
      </c>
      <c r="CV37" s="7">
        <f>_xlfn.IFNA(VLOOKUP($BA37,HAVERD!$A:$BS,CV$2,FALSE),"")</f>
        <v>3.6698352000000001</v>
      </c>
      <c r="CW37" s="7">
        <f>_xlfn.IFNA(VLOOKUP($BA37,HAVERD!$A:$BS,CW$2,FALSE),"")</f>
        <v>3.6840970999999998</v>
      </c>
      <c r="CX37" s="7">
        <f>_xlfn.IFNA(VLOOKUP($BA37,HAVERD!$A:$BS,CX$2,FALSE),"")</f>
        <v>3.6985572000000002</v>
      </c>
      <c r="CY37" s="7"/>
      <c r="CZ37" s="7"/>
      <c r="DA37" s="7"/>
      <c r="DB37" s="7"/>
      <c r="DC37" s="7"/>
      <c r="DD37" s="7"/>
      <c r="DE37" s="7"/>
      <c r="DF37" s="7"/>
      <c r="DG37" s="7"/>
      <c r="DH37" s="7"/>
      <c r="DI37" s="7"/>
    </row>
    <row r="38" spans="1:113" x14ac:dyDescent="0.35">
      <c r="A38" s="6"/>
      <c r="BA38" s="6"/>
    </row>
    <row r="39" spans="1:113" x14ac:dyDescent="0.35">
      <c r="A39" s="11" t="s">
        <v>951</v>
      </c>
      <c r="BA39" s="11" t="s">
        <v>951</v>
      </c>
    </row>
    <row r="40" spans="1:113" x14ac:dyDescent="0.35">
      <c r="A40" s="6" t="s">
        <v>952</v>
      </c>
      <c r="B40">
        <f>MONTH(B20)</f>
        <v>1</v>
      </c>
      <c r="C40">
        <f t="shared" ref="C40:AX40" si="112">MONTH(C20)</f>
        <v>3</v>
      </c>
      <c r="D40">
        <f t="shared" si="112"/>
        <v>4</v>
      </c>
      <c r="E40">
        <f t="shared" si="112"/>
        <v>5</v>
      </c>
      <c r="F40">
        <f t="shared" si="112"/>
        <v>6</v>
      </c>
      <c r="G40">
        <f t="shared" si="112"/>
        <v>7</v>
      </c>
      <c r="H40">
        <f t="shared" si="112"/>
        <v>8</v>
      </c>
      <c r="I40">
        <f t="shared" si="112"/>
        <v>8</v>
      </c>
      <c r="J40">
        <f t="shared" si="112"/>
        <v>10</v>
      </c>
      <c r="K40">
        <f t="shared" si="112"/>
        <v>10</v>
      </c>
      <c r="L40">
        <f t="shared" si="112"/>
        <v>12</v>
      </c>
      <c r="M40">
        <f t="shared" si="112"/>
        <v>12</v>
      </c>
      <c r="N40">
        <f t="shared" si="112"/>
        <v>1</v>
      </c>
      <c r="O40">
        <f t="shared" si="112"/>
        <v>3</v>
      </c>
      <c r="P40">
        <f t="shared" si="112"/>
        <v>4</v>
      </c>
      <c r="Q40">
        <f t="shared" si="112"/>
        <v>5</v>
      </c>
      <c r="R40">
        <f t="shared" si="112"/>
        <v>6</v>
      </c>
      <c r="S40">
        <f t="shared" si="112"/>
        <v>7</v>
      </c>
      <c r="T40">
        <f t="shared" si="112"/>
        <v>8</v>
      </c>
      <c r="U40">
        <f t="shared" si="112"/>
        <v>8</v>
      </c>
      <c r="V40">
        <f t="shared" si="112"/>
        <v>10</v>
      </c>
      <c r="W40">
        <f t="shared" si="112"/>
        <v>10</v>
      </c>
      <c r="X40">
        <f t="shared" si="112"/>
        <v>12</v>
      </c>
      <c r="Y40">
        <f t="shared" si="112"/>
        <v>12</v>
      </c>
      <c r="Z40">
        <f t="shared" si="112"/>
        <v>1</v>
      </c>
      <c r="AA40">
        <f t="shared" si="112"/>
        <v>3</v>
      </c>
      <c r="AB40">
        <f t="shared" si="112"/>
        <v>4</v>
      </c>
      <c r="AC40">
        <f t="shared" si="112"/>
        <v>5</v>
      </c>
      <c r="AD40">
        <f t="shared" si="112"/>
        <v>6</v>
      </c>
      <c r="AE40">
        <f t="shared" si="112"/>
        <v>7</v>
      </c>
      <c r="AF40">
        <f t="shared" si="112"/>
        <v>8</v>
      </c>
      <c r="AG40">
        <f t="shared" si="112"/>
        <v>8</v>
      </c>
      <c r="AH40">
        <f t="shared" si="112"/>
        <v>10</v>
      </c>
      <c r="AI40">
        <f t="shared" si="112"/>
        <v>10</v>
      </c>
      <c r="AJ40">
        <f t="shared" si="112"/>
        <v>12</v>
      </c>
      <c r="AK40">
        <f t="shared" si="112"/>
        <v>12</v>
      </c>
      <c r="AL40">
        <f t="shared" si="112"/>
        <v>1</v>
      </c>
      <c r="AM40">
        <f t="shared" si="112"/>
        <v>3</v>
      </c>
      <c r="AN40">
        <f t="shared" si="112"/>
        <v>3</v>
      </c>
      <c r="AO40">
        <f t="shared" si="112"/>
        <v>5</v>
      </c>
      <c r="AP40">
        <f t="shared" si="112"/>
        <v>5</v>
      </c>
      <c r="AQ40">
        <f t="shared" si="112"/>
        <v>7</v>
      </c>
      <c r="AR40">
        <f t="shared" si="112"/>
        <v>7</v>
      </c>
      <c r="AS40">
        <f t="shared" si="112"/>
        <v>8</v>
      </c>
      <c r="AT40">
        <f t="shared" si="112"/>
        <v>9</v>
      </c>
      <c r="AU40">
        <f t="shared" si="112"/>
        <v>10</v>
      </c>
      <c r="AV40">
        <f t="shared" si="112"/>
        <v>11</v>
      </c>
      <c r="AW40">
        <f t="shared" si="112"/>
        <v>12</v>
      </c>
      <c r="AX40">
        <f t="shared" si="112"/>
        <v>1</v>
      </c>
      <c r="BA40" s="6" t="s">
        <v>952</v>
      </c>
      <c r="BB40" s="56">
        <f t="shared" ref="BB40:CG40" si="113">MONTH(BB18)</f>
        <v>4</v>
      </c>
      <c r="BC40" s="56">
        <f t="shared" si="113"/>
        <v>5</v>
      </c>
      <c r="BD40" s="56">
        <f t="shared" si="113"/>
        <v>6</v>
      </c>
      <c r="BE40" s="56">
        <f t="shared" si="113"/>
        <v>7</v>
      </c>
      <c r="BF40" s="56">
        <f t="shared" si="113"/>
        <v>8</v>
      </c>
      <c r="BG40" s="56">
        <f t="shared" si="113"/>
        <v>9</v>
      </c>
      <c r="BH40" s="56">
        <f t="shared" si="113"/>
        <v>10</v>
      </c>
      <c r="BI40" s="56">
        <f t="shared" si="113"/>
        <v>11</v>
      </c>
      <c r="BJ40" s="56">
        <f t="shared" si="113"/>
        <v>12</v>
      </c>
      <c r="BK40" s="56">
        <f t="shared" si="113"/>
        <v>1</v>
      </c>
      <c r="BL40" s="56">
        <f t="shared" si="113"/>
        <v>2</v>
      </c>
      <c r="BM40" s="56">
        <f t="shared" si="113"/>
        <v>3</v>
      </c>
      <c r="BN40" s="56">
        <f t="shared" si="113"/>
        <v>4</v>
      </c>
      <c r="BO40" s="56">
        <f t="shared" si="113"/>
        <v>5</v>
      </c>
      <c r="BP40" s="56">
        <f t="shared" si="113"/>
        <v>6</v>
      </c>
      <c r="BQ40" s="56">
        <f t="shared" si="113"/>
        <v>7</v>
      </c>
      <c r="BR40" s="56">
        <f t="shared" si="113"/>
        <v>8</v>
      </c>
      <c r="BS40" s="56">
        <f t="shared" si="113"/>
        <v>9</v>
      </c>
      <c r="BT40" s="56">
        <f t="shared" si="113"/>
        <v>10</v>
      </c>
      <c r="BU40" s="56">
        <f t="shared" si="113"/>
        <v>11</v>
      </c>
      <c r="BV40" s="56">
        <f t="shared" si="113"/>
        <v>12</v>
      </c>
      <c r="BW40" s="56">
        <f t="shared" si="113"/>
        <v>1</v>
      </c>
      <c r="BX40" s="56">
        <f t="shared" si="113"/>
        <v>2</v>
      </c>
      <c r="BY40" s="56">
        <f t="shared" si="113"/>
        <v>3</v>
      </c>
      <c r="BZ40" s="56">
        <f t="shared" si="113"/>
        <v>4</v>
      </c>
      <c r="CA40" s="56">
        <f t="shared" si="113"/>
        <v>5</v>
      </c>
      <c r="CB40" s="56">
        <f t="shared" si="113"/>
        <v>6</v>
      </c>
      <c r="CC40" s="56">
        <f t="shared" si="113"/>
        <v>7</v>
      </c>
      <c r="CD40" s="56">
        <f t="shared" si="113"/>
        <v>8</v>
      </c>
      <c r="CE40" s="56">
        <f t="shared" si="113"/>
        <v>9</v>
      </c>
      <c r="CF40" s="56">
        <f t="shared" si="113"/>
        <v>10</v>
      </c>
      <c r="CG40" s="56">
        <f t="shared" si="113"/>
        <v>11</v>
      </c>
      <c r="CH40" s="56">
        <f t="shared" ref="CH40:CX40" si="114">MONTH(CH18)</f>
        <v>12</v>
      </c>
      <c r="CI40" s="56">
        <f t="shared" si="114"/>
        <v>1</v>
      </c>
      <c r="CJ40" s="56">
        <f t="shared" si="114"/>
        <v>2</v>
      </c>
      <c r="CK40" s="56">
        <f t="shared" si="114"/>
        <v>3</v>
      </c>
      <c r="CL40" s="56">
        <f t="shared" si="114"/>
        <v>4</v>
      </c>
      <c r="CM40" s="56">
        <f t="shared" si="114"/>
        <v>5</v>
      </c>
      <c r="CN40" s="56">
        <f t="shared" si="114"/>
        <v>6</v>
      </c>
      <c r="CO40" s="56">
        <f t="shared" si="114"/>
        <v>7</v>
      </c>
      <c r="CP40" s="56">
        <f t="shared" si="114"/>
        <v>8</v>
      </c>
      <c r="CQ40" s="56">
        <f t="shared" si="114"/>
        <v>9</v>
      </c>
      <c r="CR40" s="56">
        <f t="shared" si="114"/>
        <v>10</v>
      </c>
      <c r="CS40" s="56">
        <f t="shared" si="114"/>
        <v>11</v>
      </c>
      <c r="CT40" s="56">
        <f t="shared" si="114"/>
        <v>12</v>
      </c>
      <c r="CU40" s="56">
        <f t="shared" si="114"/>
        <v>1</v>
      </c>
      <c r="CV40" s="56">
        <f t="shared" si="114"/>
        <v>2</v>
      </c>
      <c r="CW40" s="56">
        <f t="shared" si="114"/>
        <v>3</v>
      </c>
      <c r="CX40" s="56">
        <f t="shared" si="114"/>
        <v>4</v>
      </c>
    </row>
    <row r="41" spans="1:113" x14ac:dyDescent="0.35">
      <c r="A41" s="6" t="s">
        <v>953</v>
      </c>
      <c r="B41">
        <f>YEAR(B20)</f>
        <v>2025</v>
      </c>
      <c r="C41">
        <f t="shared" ref="C41:AX41" si="115">YEAR(C20)</f>
        <v>2025</v>
      </c>
      <c r="D41">
        <f t="shared" si="115"/>
        <v>2025</v>
      </c>
      <c r="E41">
        <f t="shared" si="115"/>
        <v>2025</v>
      </c>
      <c r="F41">
        <f t="shared" si="115"/>
        <v>2025</v>
      </c>
      <c r="G41">
        <f t="shared" si="115"/>
        <v>2025</v>
      </c>
      <c r="H41">
        <f t="shared" si="115"/>
        <v>2025</v>
      </c>
      <c r="I41">
        <f t="shared" si="115"/>
        <v>2025</v>
      </c>
      <c r="J41">
        <f t="shared" si="115"/>
        <v>2025</v>
      </c>
      <c r="K41">
        <f t="shared" si="115"/>
        <v>2025</v>
      </c>
      <c r="L41">
        <f t="shared" si="115"/>
        <v>2025</v>
      </c>
      <c r="M41">
        <f t="shared" si="115"/>
        <v>2025</v>
      </c>
      <c r="N41">
        <f t="shared" si="115"/>
        <v>2026</v>
      </c>
      <c r="O41">
        <f t="shared" si="115"/>
        <v>2026</v>
      </c>
      <c r="P41">
        <f t="shared" si="115"/>
        <v>2026</v>
      </c>
      <c r="Q41">
        <f t="shared" si="115"/>
        <v>2026</v>
      </c>
      <c r="R41">
        <f t="shared" si="115"/>
        <v>2026</v>
      </c>
      <c r="S41">
        <f t="shared" si="115"/>
        <v>2026</v>
      </c>
      <c r="T41">
        <f t="shared" si="115"/>
        <v>2026</v>
      </c>
      <c r="U41">
        <f t="shared" si="115"/>
        <v>2026</v>
      </c>
      <c r="V41">
        <f t="shared" si="115"/>
        <v>2026</v>
      </c>
      <c r="W41">
        <f t="shared" si="115"/>
        <v>2026</v>
      </c>
      <c r="X41">
        <f t="shared" si="115"/>
        <v>2026</v>
      </c>
      <c r="Y41">
        <f t="shared" si="115"/>
        <v>2026</v>
      </c>
      <c r="Z41">
        <f t="shared" si="115"/>
        <v>2027</v>
      </c>
      <c r="AA41">
        <f t="shared" si="115"/>
        <v>2027</v>
      </c>
      <c r="AB41">
        <f t="shared" si="115"/>
        <v>2027</v>
      </c>
      <c r="AC41">
        <f t="shared" si="115"/>
        <v>2027</v>
      </c>
      <c r="AD41">
        <f t="shared" si="115"/>
        <v>2027</v>
      </c>
      <c r="AE41">
        <f t="shared" si="115"/>
        <v>2027</v>
      </c>
      <c r="AF41">
        <f t="shared" si="115"/>
        <v>2027</v>
      </c>
      <c r="AG41">
        <f t="shared" si="115"/>
        <v>2027</v>
      </c>
      <c r="AH41">
        <f t="shared" si="115"/>
        <v>2027</v>
      </c>
      <c r="AI41">
        <f t="shared" si="115"/>
        <v>2027</v>
      </c>
      <c r="AJ41">
        <f t="shared" si="115"/>
        <v>2027</v>
      </c>
      <c r="AK41">
        <f t="shared" si="115"/>
        <v>2027</v>
      </c>
      <c r="AL41">
        <f t="shared" si="115"/>
        <v>2028</v>
      </c>
      <c r="AM41">
        <f t="shared" si="115"/>
        <v>2028</v>
      </c>
      <c r="AN41">
        <f t="shared" si="115"/>
        <v>2028</v>
      </c>
      <c r="AO41">
        <f t="shared" si="115"/>
        <v>2028</v>
      </c>
      <c r="AP41">
        <f t="shared" si="115"/>
        <v>2028</v>
      </c>
      <c r="AQ41">
        <f t="shared" si="115"/>
        <v>2028</v>
      </c>
      <c r="AR41">
        <f t="shared" si="115"/>
        <v>2028</v>
      </c>
      <c r="AS41">
        <f t="shared" si="115"/>
        <v>2028</v>
      </c>
      <c r="AT41">
        <f t="shared" si="115"/>
        <v>2028</v>
      </c>
      <c r="AU41">
        <f t="shared" si="115"/>
        <v>2028</v>
      </c>
      <c r="AV41">
        <f t="shared" si="115"/>
        <v>2028</v>
      </c>
      <c r="AW41">
        <f t="shared" si="115"/>
        <v>2028</v>
      </c>
      <c r="AX41">
        <f t="shared" si="115"/>
        <v>2029</v>
      </c>
      <c r="BA41" s="6" t="s">
        <v>953</v>
      </c>
      <c r="BB41">
        <f>YEAR(BB20)</f>
        <v>2025</v>
      </c>
      <c r="BC41">
        <f t="shared" ref="BC41:CW41" si="116">YEAR(BC20)</f>
        <v>2025</v>
      </c>
      <c r="BD41">
        <f t="shared" si="116"/>
        <v>2025</v>
      </c>
      <c r="BE41">
        <f t="shared" si="116"/>
        <v>2025</v>
      </c>
      <c r="BF41">
        <f t="shared" si="116"/>
        <v>2025</v>
      </c>
      <c r="BG41">
        <f t="shared" si="116"/>
        <v>2025</v>
      </c>
      <c r="BH41">
        <f t="shared" si="116"/>
        <v>2025</v>
      </c>
      <c r="BI41">
        <f t="shared" si="116"/>
        <v>2025</v>
      </c>
      <c r="BJ41">
        <f t="shared" si="116"/>
        <v>2025</v>
      </c>
      <c r="BK41">
        <f t="shared" si="116"/>
        <v>2026</v>
      </c>
      <c r="BL41">
        <f t="shared" si="116"/>
        <v>2026</v>
      </c>
      <c r="BM41">
        <f t="shared" si="116"/>
        <v>2026</v>
      </c>
      <c r="BN41">
        <f t="shared" si="116"/>
        <v>2026</v>
      </c>
      <c r="BO41">
        <f t="shared" si="116"/>
        <v>2026</v>
      </c>
      <c r="BP41">
        <f t="shared" si="116"/>
        <v>2026</v>
      </c>
      <c r="BQ41">
        <f t="shared" si="116"/>
        <v>2026</v>
      </c>
      <c r="BR41">
        <f t="shared" si="116"/>
        <v>2026</v>
      </c>
      <c r="BS41">
        <f t="shared" si="116"/>
        <v>2026</v>
      </c>
      <c r="BT41">
        <f t="shared" si="116"/>
        <v>2026</v>
      </c>
      <c r="BU41">
        <f t="shared" si="116"/>
        <v>2026</v>
      </c>
      <c r="BV41">
        <f t="shared" si="116"/>
        <v>2026</v>
      </c>
      <c r="BW41">
        <f t="shared" si="116"/>
        <v>2027</v>
      </c>
      <c r="BX41">
        <f t="shared" si="116"/>
        <v>2027</v>
      </c>
      <c r="BY41">
        <f t="shared" si="116"/>
        <v>2027</v>
      </c>
      <c r="BZ41">
        <f t="shared" si="116"/>
        <v>2027</v>
      </c>
      <c r="CA41">
        <f t="shared" si="116"/>
        <v>2027</v>
      </c>
      <c r="CB41">
        <f t="shared" si="116"/>
        <v>2027</v>
      </c>
      <c r="CC41">
        <f t="shared" si="116"/>
        <v>2027</v>
      </c>
      <c r="CD41">
        <f t="shared" si="116"/>
        <v>2027</v>
      </c>
      <c r="CE41">
        <f t="shared" si="116"/>
        <v>2027</v>
      </c>
      <c r="CF41">
        <f t="shared" si="116"/>
        <v>2027</v>
      </c>
      <c r="CG41">
        <f t="shared" si="116"/>
        <v>2027</v>
      </c>
      <c r="CH41">
        <f t="shared" si="116"/>
        <v>2027</v>
      </c>
      <c r="CI41">
        <f t="shared" si="116"/>
        <v>2028</v>
      </c>
      <c r="CJ41">
        <f t="shared" si="116"/>
        <v>2028</v>
      </c>
      <c r="CK41">
        <f t="shared" si="116"/>
        <v>2028</v>
      </c>
      <c r="CL41">
        <f t="shared" si="116"/>
        <v>2028</v>
      </c>
      <c r="CM41">
        <f t="shared" si="116"/>
        <v>2028</v>
      </c>
      <c r="CN41">
        <f t="shared" si="116"/>
        <v>2028</v>
      </c>
      <c r="CO41">
        <f t="shared" si="116"/>
        <v>2028</v>
      </c>
      <c r="CP41">
        <f t="shared" si="116"/>
        <v>2028</v>
      </c>
      <c r="CQ41">
        <f t="shared" si="116"/>
        <v>2028</v>
      </c>
      <c r="CR41">
        <f t="shared" si="116"/>
        <v>2028</v>
      </c>
      <c r="CS41">
        <f t="shared" si="116"/>
        <v>2028</v>
      </c>
      <c r="CT41">
        <f t="shared" si="116"/>
        <v>2028</v>
      </c>
      <c r="CU41">
        <f t="shared" si="116"/>
        <v>2029</v>
      </c>
      <c r="CV41">
        <f t="shared" si="116"/>
        <v>2029</v>
      </c>
      <c r="CW41">
        <f t="shared" si="116"/>
        <v>2029</v>
      </c>
      <c r="CX41">
        <f t="shared" ref="CX41" si="117">YEAR(CX20)</f>
        <v>2029</v>
      </c>
    </row>
    <row r="42" spans="1:113" x14ac:dyDescent="0.35">
      <c r="A42" s="6" t="s">
        <v>954</v>
      </c>
      <c r="B42">
        <f>B41*100+B40</f>
        <v>202501</v>
      </c>
      <c r="C42">
        <f t="shared" ref="C42:AX42" si="118">C41*100+C40</f>
        <v>202503</v>
      </c>
      <c r="D42">
        <f t="shared" si="118"/>
        <v>202504</v>
      </c>
      <c r="E42">
        <f t="shared" si="118"/>
        <v>202505</v>
      </c>
      <c r="F42">
        <f t="shared" si="118"/>
        <v>202506</v>
      </c>
      <c r="G42">
        <f t="shared" si="118"/>
        <v>202507</v>
      </c>
      <c r="H42">
        <f t="shared" si="118"/>
        <v>202508</v>
      </c>
      <c r="I42">
        <f t="shared" si="118"/>
        <v>202508</v>
      </c>
      <c r="J42">
        <f t="shared" si="118"/>
        <v>202510</v>
      </c>
      <c r="K42">
        <f t="shared" si="118"/>
        <v>202510</v>
      </c>
      <c r="L42">
        <f t="shared" si="118"/>
        <v>202512</v>
      </c>
      <c r="M42">
        <f t="shared" si="118"/>
        <v>202512</v>
      </c>
      <c r="N42">
        <f t="shared" si="118"/>
        <v>202601</v>
      </c>
      <c r="O42">
        <f t="shared" si="118"/>
        <v>202603</v>
      </c>
      <c r="P42">
        <f t="shared" si="118"/>
        <v>202604</v>
      </c>
      <c r="Q42">
        <f t="shared" si="118"/>
        <v>202605</v>
      </c>
      <c r="R42">
        <f t="shared" si="118"/>
        <v>202606</v>
      </c>
      <c r="S42">
        <f t="shared" si="118"/>
        <v>202607</v>
      </c>
      <c r="T42">
        <f t="shared" si="118"/>
        <v>202608</v>
      </c>
      <c r="U42">
        <f t="shared" si="118"/>
        <v>202608</v>
      </c>
      <c r="V42">
        <f t="shared" si="118"/>
        <v>202610</v>
      </c>
      <c r="W42">
        <f t="shared" si="118"/>
        <v>202610</v>
      </c>
      <c r="X42">
        <f t="shared" si="118"/>
        <v>202612</v>
      </c>
      <c r="Y42">
        <f t="shared" si="118"/>
        <v>202612</v>
      </c>
      <c r="Z42">
        <f t="shared" si="118"/>
        <v>202701</v>
      </c>
      <c r="AA42">
        <f t="shared" si="118"/>
        <v>202703</v>
      </c>
      <c r="AB42">
        <f t="shared" si="118"/>
        <v>202704</v>
      </c>
      <c r="AC42">
        <f t="shared" si="118"/>
        <v>202705</v>
      </c>
      <c r="AD42">
        <f t="shared" si="118"/>
        <v>202706</v>
      </c>
      <c r="AE42">
        <f t="shared" si="118"/>
        <v>202707</v>
      </c>
      <c r="AF42">
        <f t="shared" si="118"/>
        <v>202708</v>
      </c>
      <c r="AG42">
        <f t="shared" si="118"/>
        <v>202708</v>
      </c>
      <c r="AH42">
        <f t="shared" si="118"/>
        <v>202710</v>
      </c>
      <c r="AI42">
        <f t="shared" si="118"/>
        <v>202710</v>
      </c>
      <c r="AJ42">
        <f t="shared" si="118"/>
        <v>202712</v>
      </c>
      <c r="AK42">
        <f t="shared" si="118"/>
        <v>202712</v>
      </c>
      <c r="AL42">
        <f t="shared" si="118"/>
        <v>202801</v>
      </c>
      <c r="AM42">
        <f t="shared" si="118"/>
        <v>202803</v>
      </c>
      <c r="AN42">
        <f t="shared" si="118"/>
        <v>202803</v>
      </c>
      <c r="AO42">
        <f t="shared" si="118"/>
        <v>202805</v>
      </c>
      <c r="AP42">
        <f t="shared" si="118"/>
        <v>202805</v>
      </c>
      <c r="AQ42">
        <f t="shared" si="118"/>
        <v>202807</v>
      </c>
      <c r="AR42">
        <f t="shared" si="118"/>
        <v>202807</v>
      </c>
      <c r="AS42">
        <f t="shared" si="118"/>
        <v>202808</v>
      </c>
      <c r="AT42">
        <f t="shared" si="118"/>
        <v>202809</v>
      </c>
      <c r="AU42">
        <f t="shared" si="118"/>
        <v>202810</v>
      </c>
      <c r="AV42">
        <f t="shared" si="118"/>
        <v>202811</v>
      </c>
      <c r="AW42">
        <f t="shared" si="118"/>
        <v>202812</v>
      </c>
      <c r="AX42">
        <f t="shared" si="118"/>
        <v>202901</v>
      </c>
      <c r="BA42" s="6" t="s">
        <v>954</v>
      </c>
      <c r="BB42">
        <f>BB41*100+BB40</f>
        <v>202504</v>
      </c>
      <c r="BC42">
        <f t="shared" ref="BC42" si="119">BC41*100+BC40</f>
        <v>202505</v>
      </c>
      <c r="BD42">
        <f t="shared" ref="BD42" si="120">BD41*100+BD40</f>
        <v>202506</v>
      </c>
      <c r="BE42">
        <f t="shared" ref="BE42" si="121">BE41*100+BE40</f>
        <v>202507</v>
      </c>
      <c r="BF42">
        <f t="shared" ref="BF42" si="122">BF41*100+BF40</f>
        <v>202508</v>
      </c>
      <c r="BG42">
        <f t="shared" ref="BG42" si="123">BG41*100+BG40</f>
        <v>202509</v>
      </c>
      <c r="BH42">
        <f t="shared" ref="BH42" si="124">BH41*100+BH40</f>
        <v>202510</v>
      </c>
      <c r="BI42">
        <f t="shared" ref="BI42" si="125">BI41*100+BI40</f>
        <v>202511</v>
      </c>
      <c r="BJ42">
        <f t="shared" ref="BJ42" si="126">BJ41*100+BJ40</f>
        <v>202512</v>
      </c>
      <c r="BK42">
        <f t="shared" ref="BK42" si="127">BK41*100+BK40</f>
        <v>202601</v>
      </c>
      <c r="BL42">
        <f t="shared" ref="BL42" si="128">BL41*100+BL40</f>
        <v>202602</v>
      </c>
      <c r="BM42">
        <f t="shared" ref="BM42" si="129">BM41*100+BM40</f>
        <v>202603</v>
      </c>
      <c r="BN42">
        <f t="shared" ref="BN42" si="130">BN41*100+BN40</f>
        <v>202604</v>
      </c>
      <c r="BO42">
        <f t="shared" ref="BO42" si="131">BO41*100+BO40</f>
        <v>202605</v>
      </c>
      <c r="BP42">
        <f t="shared" ref="BP42" si="132">BP41*100+BP40</f>
        <v>202606</v>
      </c>
      <c r="BQ42">
        <f t="shared" ref="BQ42" si="133">BQ41*100+BQ40</f>
        <v>202607</v>
      </c>
      <c r="BR42">
        <f t="shared" ref="BR42" si="134">BR41*100+BR40</f>
        <v>202608</v>
      </c>
      <c r="BS42">
        <f t="shared" ref="BS42" si="135">BS41*100+BS40</f>
        <v>202609</v>
      </c>
      <c r="BT42">
        <f t="shared" ref="BT42" si="136">BT41*100+BT40</f>
        <v>202610</v>
      </c>
      <c r="BU42">
        <f t="shared" ref="BU42" si="137">BU41*100+BU40</f>
        <v>202611</v>
      </c>
      <c r="BV42">
        <f t="shared" ref="BV42" si="138">BV41*100+BV40</f>
        <v>202612</v>
      </c>
      <c r="BW42">
        <f t="shared" ref="BW42" si="139">BW41*100+BW40</f>
        <v>202701</v>
      </c>
      <c r="BX42">
        <f t="shared" ref="BX42" si="140">BX41*100+BX40</f>
        <v>202702</v>
      </c>
      <c r="BY42">
        <f t="shared" ref="BY42" si="141">BY41*100+BY40</f>
        <v>202703</v>
      </c>
      <c r="BZ42">
        <f t="shared" ref="BZ42" si="142">BZ41*100+BZ40</f>
        <v>202704</v>
      </c>
      <c r="CA42">
        <f t="shared" ref="CA42" si="143">CA41*100+CA40</f>
        <v>202705</v>
      </c>
      <c r="CB42">
        <f t="shared" ref="CB42" si="144">CB41*100+CB40</f>
        <v>202706</v>
      </c>
      <c r="CC42">
        <f t="shared" ref="CC42" si="145">CC41*100+CC40</f>
        <v>202707</v>
      </c>
      <c r="CD42">
        <f t="shared" ref="CD42" si="146">CD41*100+CD40</f>
        <v>202708</v>
      </c>
      <c r="CE42">
        <f t="shared" ref="CE42" si="147">CE41*100+CE40</f>
        <v>202709</v>
      </c>
      <c r="CF42">
        <f t="shared" ref="CF42" si="148">CF41*100+CF40</f>
        <v>202710</v>
      </c>
      <c r="CG42">
        <f t="shared" ref="CG42" si="149">CG41*100+CG40</f>
        <v>202711</v>
      </c>
      <c r="CH42">
        <f t="shared" ref="CH42" si="150">CH41*100+CH40</f>
        <v>202712</v>
      </c>
      <c r="CI42">
        <f t="shared" ref="CI42" si="151">CI41*100+CI40</f>
        <v>202801</v>
      </c>
      <c r="CJ42">
        <f t="shared" ref="CJ42" si="152">CJ41*100+CJ40</f>
        <v>202802</v>
      </c>
      <c r="CK42">
        <f t="shared" ref="CK42" si="153">CK41*100+CK40</f>
        <v>202803</v>
      </c>
      <c r="CL42">
        <f t="shared" ref="CL42" si="154">CL41*100+CL40</f>
        <v>202804</v>
      </c>
      <c r="CM42">
        <f t="shared" ref="CM42" si="155">CM41*100+CM40</f>
        <v>202805</v>
      </c>
      <c r="CN42">
        <f t="shared" ref="CN42" si="156">CN41*100+CN40</f>
        <v>202806</v>
      </c>
      <c r="CO42">
        <f t="shared" ref="CO42" si="157">CO41*100+CO40</f>
        <v>202807</v>
      </c>
      <c r="CP42">
        <f t="shared" ref="CP42" si="158">CP41*100+CP40</f>
        <v>202808</v>
      </c>
      <c r="CQ42">
        <f t="shared" ref="CQ42" si="159">CQ41*100+CQ40</f>
        <v>202809</v>
      </c>
      <c r="CR42">
        <f t="shared" ref="CR42" si="160">CR41*100+CR40</f>
        <v>202810</v>
      </c>
      <c r="CS42">
        <f t="shared" ref="CS42" si="161">CS41*100+CS40</f>
        <v>202811</v>
      </c>
      <c r="CT42">
        <f t="shared" ref="CT42" si="162">CT41*100+CT40</f>
        <v>202812</v>
      </c>
      <c r="CU42">
        <f t="shared" ref="CU42" si="163">CU41*100+CU40</f>
        <v>202901</v>
      </c>
      <c r="CV42">
        <f t="shared" ref="CV42" si="164">CV41*100+CV40</f>
        <v>202902</v>
      </c>
      <c r="CW42">
        <f t="shared" ref="CW42:CX42" si="165">CW41*100+CW40</f>
        <v>202903</v>
      </c>
      <c r="CX42">
        <f t="shared" si="165"/>
        <v>202904</v>
      </c>
    </row>
    <row r="43" spans="1:113" x14ac:dyDescent="0.35">
      <c r="A43" s="6" t="s">
        <v>955</v>
      </c>
      <c r="B43">
        <f>IF(B40&lt;4,1,IF(B40&lt;7,2,IF(B40&lt;10,3,4)))</f>
        <v>1</v>
      </c>
      <c r="C43">
        <f t="shared" ref="C43:AX43" si="166">IF(C40&lt;4,1,IF(C40&lt;7,2,IF(C40&lt;10,3,4)))</f>
        <v>1</v>
      </c>
      <c r="D43">
        <f t="shared" si="166"/>
        <v>2</v>
      </c>
      <c r="E43">
        <f t="shared" si="166"/>
        <v>2</v>
      </c>
      <c r="F43">
        <f t="shared" si="166"/>
        <v>2</v>
      </c>
      <c r="G43">
        <f t="shared" si="166"/>
        <v>3</v>
      </c>
      <c r="H43">
        <f t="shared" si="166"/>
        <v>3</v>
      </c>
      <c r="I43">
        <f t="shared" si="166"/>
        <v>3</v>
      </c>
      <c r="J43">
        <f t="shared" si="166"/>
        <v>4</v>
      </c>
      <c r="K43">
        <f t="shared" si="166"/>
        <v>4</v>
      </c>
      <c r="L43">
        <f t="shared" si="166"/>
        <v>4</v>
      </c>
      <c r="M43">
        <f t="shared" si="166"/>
        <v>4</v>
      </c>
      <c r="N43">
        <f t="shared" si="166"/>
        <v>1</v>
      </c>
      <c r="O43">
        <f t="shared" si="166"/>
        <v>1</v>
      </c>
      <c r="P43">
        <f t="shared" si="166"/>
        <v>2</v>
      </c>
      <c r="Q43">
        <f t="shared" si="166"/>
        <v>2</v>
      </c>
      <c r="R43">
        <f t="shared" si="166"/>
        <v>2</v>
      </c>
      <c r="S43">
        <f t="shared" si="166"/>
        <v>3</v>
      </c>
      <c r="T43">
        <f t="shared" si="166"/>
        <v>3</v>
      </c>
      <c r="U43">
        <f t="shared" si="166"/>
        <v>3</v>
      </c>
      <c r="V43">
        <f t="shared" si="166"/>
        <v>4</v>
      </c>
      <c r="W43">
        <f t="shared" si="166"/>
        <v>4</v>
      </c>
      <c r="X43">
        <f t="shared" si="166"/>
        <v>4</v>
      </c>
      <c r="Y43">
        <f t="shared" si="166"/>
        <v>4</v>
      </c>
      <c r="Z43">
        <f t="shared" si="166"/>
        <v>1</v>
      </c>
      <c r="AA43">
        <f t="shared" si="166"/>
        <v>1</v>
      </c>
      <c r="AB43">
        <f t="shared" si="166"/>
        <v>2</v>
      </c>
      <c r="AC43">
        <f t="shared" si="166"/>
        <v>2</v>
      </c>
      <c r="AD43">
        <f t="shared" si="166"/>
        <v>2</v>
      </c>
      <c r="AE43">
        <f t="shared" si="166"/>
        <v>3</v>
      </c>
      <c r="AF43">
        <f t="shared" si="166"/>
        <v>3</v>
      </c>
      <c r="AG43">
        <f t="shared" si="166"/>
        <v>3</v>
      </c>
      <c r="AH43">
        <f t="shared" si="166"/>
        <v>4</v>
      </c>
      <c r="AI43">
        <f t="shared" si="166"/>
        <v>4</v>
      </c>
      <c r="AJ43">
        <f t="shared" si="166"/>
        <v>4</v>
      </c>
      <c r="AK43">
        <f t="shared" si="166"/>
        <v>4</v>
      </c>
      <c r="AL43">
        <f t="shared" si="166"/>
        <v>1</v>
      </c>
      <c r="AM43">
        <f t="shared" si="166"/>
        <v>1</v>
      </c>
      <c r="AN43">
        <f t="shared" si="166"/>
        <v>1</v>
      </c>
      <c r="AO43">
        <f t="shared" si="166"/>
        <v>2</v>
      </c>
      <c r="AP43">
        <f t="shared" si="166"/>
        <v>2</v>
      </c>
      <c r="AQ43">
        <f t="shared" si="166"/>
        <v>3</v>
      </c>
      <c r="AR43">
        <f t="shared" si="166"/>
        <v>3</v>
      </c>
      <c r="AS43">
        <f t="shared" si="166"/>
        <v>3</v>
      </c>
      <c r="AT43">
        <f t="shared" si="166"/>
        <v>3</v>
      </c>
      <c r="AU43">
        <f t="shared" si="166"/>
        <v>4</v>
      </c>
      <c r="AV43">
        <f t="shared" si="166"/>
        <v>4</v>
      </c>
      <c r="AW43">
        <f t="shared" si="166"/>
        <v>4</v>
      </c>
      <c r="AX43">
        <f t="shared" si="166"/>
        <v>1</v>
      </c>
      <c r="BA43" s="6" t="s">
        <v>955</v>
      </c>
      <c r="BB43">
        <f>IF(BB40&lt;4,1,IF(BB40&lt;7,2,IF(BB40&lt;10,3,4)))</f>
        <v>2</v>
      </c>
      <c r="BC43">
        <f t="shared" ref="BC43:CW43" si="167">IF(BC40&lt;4,1,IF(BC40&lt;7,2,IF(BC40&lt;10,3,4)))</f>
        <v>2</v>
      </c>
      <c r="BD43">
        <f t="shared" si="167"/>
        <v>2</v>
      </c>
      <c r="BE43">
        <f t="shared" si="167"/>
        <v>3</v>
      </c>
      <c r="BF43">
        <f t="shared" si="167"/>
        <v>3</v>
      </c>
      <c r="BG43">
        <f t="shared" si="167"/>
        <v>3</v>
      </c>
      <c r="BH43">
        <f t="shared" si="167"/>
        <v>4</v>
      </c>
      <c r="BI43">
        <f t="shared" si="167"/>
        <v>4</v>
      </c>
      <c r="BJ43">
        <f t="shared" si="167"/>
        <v>4</v>
      </c>
      <c r="BK43">
        <f t="shared" si="167"/>
        <v>1</v>
      </c>
      <c r="BL43">
        <f t="shared" si="167"/>
        <v>1</v>
      </c>
      <c r="BM43">
        <f t="shared" si="167"/>
        <v>1</v>
      </c>
      <c r="BN43">
        <f t="shared" si="167"/>
        <v>2</v>
      </c>
      <c r="BO43">
        <f t="shared" si="167"/>
        <v>2</v>
      </c>
      <c r="BP43">
        <f t="shared" si="167"/>
        <v>2</v>
      </c>
      <c r="BQ43">
        <f t="shared" si="167"/>
        <v>3</v>
      </c>
      <c r="BR43">
        <f t="shared" si="167"/>
        <v>3</v>
      </c>
      <c r="BS43">
        <f t="shared" si="167"/>
        <v>3</v>
      </c>
      <c r="BT43">
        <f t="shared" si="167"/>
        <v>4</v>
      </c>
      <c r="BU43">
        <f t="shared" si="167"/>
        <v>4</v>
      </c>
      <c r="BV43">
        <f t="shared" si="167"/>
        <v>4</v>
      </c>
      <c r="BW43">
        <f t="shared" si="167"/>
        <v>1</v>
      </c>
      <c r="BX43">
        <f t="shared" si="167"/>
        <v>1</v>
      </c>
      <c r="BY43">
        <f t="shared" si="167"/>
        <v>1</v>
      </c>
      <c r="BZ43">
        <f t="shared" si="167"/>
        <v>2</v>
      </c>
      <c r="CA43">
        <f t="shared" si="167"/>
        <v>2</v>
      </c>
      <c r="CB43">
        <f t="shared" si="167"/>
        <v>2</v>
      </c>
      <c r="CC43">
        <f t="shared" si="167"/>
        <v>3</v>
      </c>
      <c r="CD43">
        <f t="shared" si="167"/>
        <v>3</v>
      </c>
      <c r="CE43">
        <f t="shared" si="167"/>
        <v>3</v>
      </c>
      <c r="CF43">
        <f t="shared" si="167"/>
        <v>4</v>
      </c>
      <c r="CG43">
        <f t="shared" si="167"/>
        <v>4</v>
      </c>
      <c r="CH43">
        <f t="shared" si="167"/>
        <v>4</v>
      </c>
      <c r="CI43">
        <f t="shared" si="167"/>
        <v>1</v>
      </c>
      <c r="CJ43">
        <f t="shared" si="167"/>
        <v>1</v>
      </c>
      <c r="CK43">
        <f t="shared" si="167"/>
        <v>1</v>
      </c>
      <c r="CL43">
        <f t="shared" si="167"/>
        <v>2</v>
      </c>
      <c r="CM43">
        <f t="shared" si="167"/>
        <v>2</v>
      </c>
      <c r="CN43">
        <f t="shared" si="167"/>
        <v>2</v>
      </c>
      <c r="CO43">
        <f t="shared" si="167"/>
        <v>3</v>
      </c>
      <c r="CP43">
        <f t="shared" si="167"/>
        <v>3</v>
      </c>
      <c r="CQ43">
        <f t="shared" si="167"/>
        <v>3</v>
      </c>
      <c r="CR43">
        <f t="shared" si="167"/>
        <v>4</v>
      </c>
      <c r="CS43">
        <f t="shared" si="167"/>
        <v>4</v>
      </c>
      <c r="CT43">
        <f t="shared" si="167"/>
        <v>4</v>
      </c>
      <c r="CU43">
        <f t="shared" si="167"/>
        <v>1</v>
      </c>
      <c r="CV43">
        <f t="shared" si="167"/>
        <v>1</v>
      </c>
      <c r="CW43">
        <f t="shared" si="167"/>
        <v>1</v>
      </c>
      <c r="CX43">
        <f t="shared" ref="CX43" si="168">IF(CX40&lt;4,1,IF(CX40&lt;7,2,IF(CX40&lt;10,3,4)))</f>
        <v>2</v>
      </c>
    </row>
    <row r="44" spans="1:113" x14ac:dyDescent="0.35">
      <c r="A44" s="6" t="s">
        <v>956</v>
      </c>
      <c r="B44">
        <f>B41*100+B43</f>
        <v>202501</v>
      </c>
      <c r="C44">
        <f t="shared" ref="C44:AX44" si="169">C41*100+C43</f>
        <v>202501</v>
      </c>
      <c r="D44">
        <f t="shared" si="169"/>
        <v>202502</v>
      </c>
      <c r="E44">
        <f t="shared" si="169"/>
        <v>202502</v>
      </c>
      <c r="F44">
        <f t="shared" si="169"/>
        <v>202502</v>
      </c>
      <c r="G44">
        <f t="shared" si="169"/>
        <v>202503</v>
      </c>
      <c r="H44">
        <f t="shared" si="169"/>
        <v>202503</v>
      </c>
      <c r="I44">
        <f t="shared" si="169"/>
        <v>202503</v>
      </c>
      <c r="J44">
        <f t="shared" si="169"/>
        <v>202504</v>
      </c>
      <c r="K44">
        <f t="shared" si="169"/>
        <v>202504</v>
      </c>
      <c r="L44">
        <f t="shared" si="169"/>
        <v>202504</v>
      </c>
      <c r="M44">
        <f t="shared" si="169"/>
        <v>202504</v>
      </c>
      <c r="N44">
        <f t="shared" si="169"/>
        <v>202601</v>
      </c>
      <c r="O44">
        <f t="shared" si="169"/>
        <v>202601</v>
      </c>
      <c r="P44">
        <f t="shared" si="169"/>
        <v>202602</v>
      </c>
      <c r="Q44">
        <f t="shared" si="169"/>
        <v>202602</v>
      </c>
      <c r="R44">
        <f t="shared" si="169"/>
        <v>202602</v>
      </c>
      <c r="S44">
        <f t="shared" si="169"/>
        <v>202603</v>
      </c>
      <c r="T44">
        <f t="shared" si="169"/>
        <v>202603</v>
      </c>
      <c r="U44">
        <f t="shared" si="169"/>
        <v>202603</v>
      </c>
      <c r="V44">
        <f t="shared" si="169"/>
        <v>202604</v>
      </c>
      <c r="W44">
        <f t="shared" si="169"/>
        <v>202604</v>
      </c>
      <c r="X44">
        <f t="shared" si="169"/>
        <v>202604</v>
      </c>
      <c r="Y44">
        <f t="shared" si="169"/>
        <v>202604</v>
      </c>
      <c r="Z44">
        <f t="shared" si="169"/>
        <v>202701</v>
      </c>
      <c r="AA44">
        <f t="shared" si="169"/>
        <v>202701</v>
      </c>
      <c r="AB44">
        <f t="shared" si="169"/>
        <v>202702</v>
      </c>
      <c r="AC44">
        <f t="shared" si="169"/>
        <v>202702</v>
      </c>
      <c r="AD44">
        <f t="shared" si="169"/>
        <v>202702</v>
      </c>
      <c r="AE44">
        <f t="shared" si="169"/>
        <v>202703</v>
      </c>
      <c r="AF44">
        <f t="shared" si="169"/>
        <v>202703</v>
      </c>
      <c r="AG44">
        <f t="shared" si="169"/>
        <v>202703</v>
      </c>
      <c r="AH44">
        <f t="shared" si="169"/>
        <v>202704</v>
      </c>
      <c r="AI44">
        <f t="shared" si="169"/>
        <v>202704</v>
      </c>
      <c r="AJ44">
        <f t="shared" si="169"/>
        <v>202704</v>
      </c>
      <c r="AK44">
        <f t="shared" si="169"/>
        <v>202704</v>
      </c>
      <c r="AL44">
        <f t="shared" si="169"/>
        <v>202801</v>
      </c>
      <c r="AM44">
        <f t="shared" si="169"/>
        <v>202801</v>
      </c>
      <c r="AN44">
        <f t="shared" si="169"/>
        <v>202801</v>
      </c>
      <c r="AO44">
        <f t="shared" si="169"/>
        <v>202802</v>
      </c>
      <c r="AP44">
        <f t="shared" si="169"/>
        <v>202802</v>
      </c>
      <c r="AQ44">
        <f t="shared" si="169"/>
        <v>202803</v>
      </c>
      <c r="AR44">
        <f t="shared" si="169"/>
        <v>202803</v>
      </c>
      <c r="AS44">
        <f t="shared" si="169"/>
        <v>202803</v>
      </c>
      <c r="AT44">
        <f t="shared" si="169"/>
        <v>202803</v>
      </c>
      <c r="AU44">
        <f t="shared" si="169"/>
        <v>202804</v>
      </c>
      <c r="AV44">
        <f t="shared" si="169"/>
        <v>202804</v>
      </c>
      <c r="AW44">
        <f t="shared" si="169"/>
        <v>202804</v>
      </c>
      <c r="AX44">
        <f t="shared" si="169"/>
        <v>202901</v>
      </c>
      <c r="BA44" s="6" t="s">
        <v>956</v>
      </c>
      <c r="BB44">
        <f>BB41*100+BB43</f>
        <v>202502</v>
      </c>
      <c r="BC44">
        <f t="shared" ref="BC44" si="170">BC41*100+BC43</f>
        <v>202502</v>
      </c>
      <c r="BD44">
        <f t="shared" ref="BD44" si="171">BD41*100+BD43</f>
        <v>202502</v>
      </c>
      <c r="BE44">
        <f t="shared" ref="BE44" si="172">BE41*100+BE43</f>
        <v>202503</v>
      </c>
      <c r="BF44">
        <f t="shared" ref="BF44" si="173">BF41*100+BF43</f>
        <v>202503</v>
      </c>
      <c r="BG44">
        <f t="shared" ref="BG44" si="174">BG41*100+BG43</f>
        <v>202503</v>
      </c>
      <c r="BH44">
        <f t="shared" ref="BH44" si="175">BH41*100+BH43</f>
        <v>202504</v>
      </c>
      <c r="BI44">
        <f t="shared" ref="BI44" si="176">BI41*100+BI43</f>
        <v>202504</v>
      </c>
      <c r="BJ44">
        <f t="shared" ref="BJ44" si="177">BJ41*100+BJ43</f>
        <v>202504</v>
      </c>
      <c r="BK44">
        <f t="shared" ref="BK44" si="178">BK41*100+BK43</f>
        <v>202601</v>
      </c>
      <c r="BL44">
        <f t="shared" ref="BL44" si="179">BL41*100+BL43</f>
        <v>202601</v>
      </c>
      <c r="BM44">
        <f t="shared" ref="BM44" si="180">BM41*100+BM43</f>
        <v>202601</v>
      </c>
      <c r="BN44">
        <f t="shared" ref="BN44" si="181">BN41*100+BN43</f>
        <v>202602</v>
      </c>
      <c r="BO44">
        <f t="shared" ref="BO44" si="182">BO41*100+BO43</f>
        <v>202602</v>
      </c>
      <c r="BP44">
        <f t="shared" ref="BP44" si="183">BP41*100+BP43</f>
        <v>202602</v>
      </c>
      <c r="BQ44">
        <f t="shared" ref="BQ44" si="184">BQ41*100+BQ43</f>
        <v>202603</v>
      </c>
      <c r="BR44">
        <f t="shared" ref="BR44" si="185">BR41*100+BR43</f>
        <v>202603</v>
      </c>
      <c r="BS44">
        <f t="shared" ref="BS44" si="186">BS41*100+BS43</f>
        <v>202603</v>
      </c>
      <c r="BT44">
        <f t="shared" ref="BT44" si="187">BT41*100+BT43</f>
        <v>202604</v>
      </c>
      <c r="BU44">
        <f t="shared" ref="BU44" si="188">BU41*100+BU43</f>
        <v>202604</v>
      </c>
      <c r="BV44">
        <f t="shared" ref="BV44" si="189">BV41*100+BV43</f>
        <v>202604</v>
      </c>
      <c r="BW44">
        <f t="shared" ref="BW44" si="190">BW41*100+BW43</f>
        <v>202701</v>
      </c>
      <c r="BX44">
        <f t="shared" ref="BX44" si="191">BX41*100+BX43</f>
        <v>202701</v>
      </c>
      <c r="BY44">
        <f t="shared" ref="BY44" si="192">BY41*100+BY43</f>
        <v>202701</v>
      </c>
      <c r="BZ44">
        <f t="shared" ref="BZ44" si="193">BZ41*100+BZ43</f>
        <v>202702</v>
      </c>
      <c r="CA44">
        <f t="shared" ref="CA44" si="194">CA41*100+CA43</f>
        <v>202702</v>
      </c>
      <c r="CB44">
        <f t="shared" ref="CB44" si="195">CB41*100+CB43</f>
        <v>202702</v>
      </c>
      <c r="CC44">
        <f t="shared" ref="CC44" si="196">CC41*100+CC43</f>
        <v>202703</v>
      </c>
      <c r="CD44">
        <f t="shared" ref="CD44" si="197">CD41*100+CD43</f>
        <v>202703</v>
      </c>
      <c r="CE44">
        <f t="shared" ref="CE44" si="198">CE41*100+CE43</f>
        <v>202703</v>
      </c>
      <c r="CF44">
        <f t="shared" ref="CF44" si="199">CF41*100+CF43</f>
        <v>202704</v>
      </c>
      <c r="CG44">
        <f t="shared" ref="CG44" si="200">CG41*100+CG43</f>
        <v>202704</v>
      </c>
      <c r="CH44">
        <f t="shared" ref="CH44" si="201">CH41*100+CH43</f>
        <v>202704</v>
      </c>
      <c r="CI44">
        <f t="shared" ref="CI44" si="202">CI41*100+CI43</f>
        <v>202801</v>
      </c>
      <c r="CJ44">
        <f t="shared" ref="CJ44" si="203">CJ41*100+CJ43</f>
        <v>202801</v>
      </c>
      <c r="CK44">
        <f t="shared" ref="CK44" si="204">CK41*100+CK43</f>
        <v>202801</v>
      </c>
      <c r="CL44">
        <f t="shared" ref="CL44" si="205">CL41*100+CL43</f>
        <v>202802</v>
      </c>
      <c r="CM44">
        <f t="shared" ref="CM44" si="206">CM41*100+CM43</f>
        <v>202802</v>
      </c>
      <c r="CN44">
        <f t="shared" ref="CN44" si="207">CN41*100+CN43</f>
        <v>202802</v>
      </c>
      <c r="CO44">
        <f t="shared" ref="CO44" si="208">CO41*100+CO43</f>
        <v>202803</v>
      </c>
      <c r="CP44">
        <f t="shared" ref="CP44" si="209">CP41*100+CP43</f>
        <v>202803</v>
      </c>
      <c r="CQ44">
        <f t="shared" ref="CQ44" si="210">CQ41*100+CQ43</f>
        <v>202803</v>
      </c>
      <c r="CR44">
        <f t="shared" ref="CR44" si="211">CR41*100+CR43</f>
        <v>202804</v>
      </c>
      <c r="CS44">
        <f t="shared" ref="CS44" si="212">CS41*100+CS43</f>
        <v>202804</v>
      </c>
      <c r="CT44">
        <f t="shared" ref="CT44" si="213">CT41*100+CT43</f>
        <v>202804</v>
      </c>
      <c r="CU44">
        <f t="shared" ref="CU44" si="214">CU41*100+CU43</f>
        <v>202901</v>
      </c>
      <c r="CV44">
        <f t="shared" ref="CV44" si="215">CV41*100+CV43</f>
        <v>202901</v>
      </c>
      <c r="CW44">
        <f t="shared" ref="CW44:CX44" si="216">CW41*100+CW43</f>
        <v>202901</v>
      </c>
      <c r="CX44">
        <f t="shared" si="216"/>
        <v>202902</v>
      </c>
    </row>
    <row r="45" spans="1:113" x14ac:dyDescent="0.35">
      <c r="A45" t="s">
        <v>951</v>
      </c>
      <c r="B45" s="7">
        <f>AVERAGE(B23:B37)</f>
        <v>4.700353333333334</v>
      </c>
      <c r="C45" s="7">
        <f t="shared" ref="C45:AX45" si="217">AVERAGE(C23:C37)</f>
        <v>4.4978640666666658</v>
      </c>
      <c r="D45" s="7">
        <f t="shared" si="217"/>
        <v>4.4456124866666658</v>
      </c>
      <c r="E45" s="7">
        <f t="shared" si="217"/>
        <v>4.3910124999999995</v>
      </c>
      <c r="F45" s="7">
        <f t="shared" si="217"/>
        <v>4.3322281999999994</v>
      </c>
      <c r="G45" s="7">
        <f t="shared" si="217"/>
        <v>4.2741196399999994</v>
      </c>
      <c r="H45" s="7">
        <f t="shared" si="217"/>
        <v>4.2215360133333331</v>
      </c>
      <c r="I45" s="7">
        <f t="shared" si="217"/>
        <v>4.1776238933333332</v>
      </c>
      <c r="J45" s="7">
        <f t="shared" si="217"/>
        <v>4.143879646666667</v>
      </c>
      <c r="K45" s="7">
        <f t="shared" si="217"/>
        <v>4.1203121399999993</v>
      </c>
      <c r="L45" s="7">
        <f t="shared" si="217"/>
        <v>4.1056159599999997</v>
      </c>
      <c r="M45" s="7">
        <f t="shared" si="217"/>
        <v>4.0978589733333335</v>
      </c>
      <c r="N45" s="7">
        <f t="shared" si="217"/>
        <v>4.0947014666666668</v>
      </c>
      <c r="O45" s="7">
        <f t="shared" si="217"/>
        <v>4.0925571399999994</v>
      </c>
      <c r="P45" s="7">
        <f t="shared" si="217"/>
        <v>4.0903717400000001</v>
      </c>
      <c r="Q45" s="7">
        <f t="shared" si="217"/>
        <v>4.087885860000001</v>
      </c>
      <c r="R45" s="7">
        <f t="shared" si="217"/>
        <v>4.0848400133333334</v>
      </c>
      <c r="S45" s="7">
        <f t="shared" si="217"/>
        <v>4.0809747066666668</v>
      </c>
      <c r="T45" s="7">
        <f t="shared" si="217"/>
        <v>4.0760306066666665</v>
      </c>
      <c r="U45" s="7">
        <f t="shared" si="217"/>
        <v>4.0698474600000001</v>
      </c>
      <c r="V45" s="7">
        <f t="shared" si="217"/>
        <v>4.0626074733333342</v>
      </c>
      <c r="W45" s="7">
        <f t="shared" si="217"/>
        <v>4.0545669533333335</v>
      </c>
      <c r="X45" s="7">
        <f t="shared" si="217"/>
        <v>4.0459819066666665</v>
      </c>
      <c r="Y45" s="7">
        <f t="shared" si="217"/>
        <v>4.0371083600000004</v>
      </c>
      <c r="Z45" s="7">
        <f t="shared" si="217"/>
        <v>4.0282026933333333</v>
      </c>
      <c r="AA45" s="7">
        <f t="shared" si="217"/>
        <v>4.0194833733333333</v>
      </c>
      <c r="AB45" s="7">
        <f t="shared" si="217"/>
        <v>4.0110083666666663</v>
      </c>
      <c r="AC45" s="7">
        <f t="shared" si="217"/>
        <v>4.00279264</v>
      </c>
      <c r="AD45" s="7">
        <f t="shared" si="217"/>
        <v>3.9948508133333336</v>
      </c>
      <c r="AE45" s="7">
        <f t="shared" si="217"/>
        <v>3.987197533333334</v>
      </c>
      <c r="AF45" s="7">
        <f t="shared" si="217"/>
        <v>3.9798477399999999</v>
      </c>
      <c r="AG45" s="7">
        <f t="shared" si="217"/>
        <v>3.9728160733333335</v>
      </c>
      <c r="AH45" s="7">
        <f t="shared" si="217"/>
        <v>3.966117193333333</v>
      </c>
      <c r="AI45" s="7">
        <f t="shared" si="217"/>
        <v>3.9597660066666669</v>
      </c>
      <c r="AJ45" s="7">
        <f t="shared" si="217"/>
        <v>3.9537771600000005</v>
      </c>
      <c r="AK45" s="7">
        <f t="shared" si="217"/>
        <v>3.9481653466666673</v>
      </c>
      <c r="AL45" s="7">
        <f t="shared" si="217"/>
        <v>3.9429454466666658</v>
      </c>
      <c r="AM45" s="7">
        <f t="shared" si="217"/>
        <v>3.9381294666666675</v>
      </c>
      <c r="AN45" s="7">
        <f t="shared" si="217"/>
        <v>3.9337178066666665</v>
      </c>
      <c r="AO45" s="7">
        <f t="shared" si="217"/>
        <v>3.9297076133333326</v>
      </c>
      <c r="AP45" s="7">
        <f t="shared" si="217"/>
        <v>3.9260959333333338</v>
      </c>
      <c r="AQ45" s="7">
        <f t="shared" si="217"/>
        <v>3.9228797800000001</v>
      </c>
      <c r="AR45" s="7">
        <f t="shared" si="217"/>
        <v>3.9200563800000006</v>
      </c>
      <c r="AS45" s="7">
        <f t="shared" si="217"/>
        <v>3.9176227266666666</v>
      </c>
      <c r="AT45" s="7">
        <f t="shared" si="217"/>
        <v>3.9155758400000003</v>
      </c>
      <c r="AU45" s="7">
        <f t="shared" si="217"/>
        <v>3.913912939999999</v>
      </c>
      <c r="AV45" s="7">
        <f t="shared" si="217"/>
        <v>3.9126310199999996</v>
      </c>
      <c r="AW45" s="7">
        <f t="shared" si="217"/>
        <v>3.9117271733333334</v>
      </c>
      <c r="AX45" s="7">
        <f t="shared" si="217"/>
        <v>3.911198506666667</v>
      </c>
      <c r="BA45" t="s">
        <v>951</v>
      </c>
      <c r="BB45" s="7">
        <f>AVERAGE(BB23:BB37)</f>
        <v>4.4585846153846171</v>
      </c>
      <c r="BC45" s="7">
        <f t="shared" ref="BC45:CW45" si="218">AVERAGE(BC23:BC37)</f>
        <v>4.2497151384615384</v>
      </c>
      <c r="BD45" s="7">
        <f t="shared" si="218"/>
        <v>4.1415559692307689</v>
      </c>
      <c r="BE45" s="7">
        <f t="shared" si="218"/>
        <v>4.0399311538461538</v>
      </c>
      <c r="BF45" s="7">
        <f t="shared" si="218"/>
        <v>3.9396641307692306</v>
      </c>
      <c r="BG45" s="7">
        <f t="shared" si="218"/>
        <v>3.8433018230769234</v>
      </c>
      <c r="BH45" s="7">
        <f t="shared" si="218"/>
        <v>3.7563932000000002</v>
      </c>
      <c r="BI45" s="7">
        <f t="shared" si="218"/>
        <v>3.6835954846153842</v>
      </c>
      <c r="BJ45" s="7">
        <f t="shared" si="218"/>
        <v>3.6268267923076931</v>
      </c>
      <c r="BK45" s="7">
        <f t="shared" si="218"/>
        <v>3.5856495384615381</v>
      </c>
      <c r="BL45" s="7">
        <f t="shared" si="218"/>
        <v>3.5580346230769231</v>
      </c>
      <c r="BM45" s="7">
        <f t="shared" si="218"/>
        <v>3.5410956769230775</v>
      </c>
      <c r="BN45" s="7">
        <f t="shared" si="218"/>
        <v>3.5322607230769232</v>
      </c>
      <c r="BO45" s="7">
        <f t="shared" si="218"/>
        <v>3.5277135307692311</v>
      </c>
      <c r="BP45" s="7">
        <f t="shared" si="218"/>
        <v>3.526037923076923</v>
      </c>
      <c r="BQ45" s="7">
        <f t="shared" si="218"/>
        <v>3.5265789846153845</v>
      </c>
      <c r="BR45" s="7">
        <f t="shared" si="218"/>
        <v>3.5286817384615388</v>
      </c>
      <c r="BS45" s="7">
        <f t="shared" si="218"/>
        <v>3.5316912384615384</v>
      </c>
      <c r="BT45" s="7">
        <f t="shared" si="218"/>
        <v>3.5349525384615386</v>
      </c>
      <c r="BU45" s="7">
        <f t="shared" si="218"/>
        <v>3.5379367769230776</v>
      </c>
      <c r="BV45" s="7">
        <f t="shared" si="218"/>
        <v>3.5406780384615382</v>
      </c>
      <c r="BW45" s="7">
        <f t="shared" si="218"/>
        <v>3.5433687230769233</v>
      </c>
      <c r="BX45" s="7">
        <f t="shared" si="218"/>
        <v>3.5462011153846151</v>
      </c>
      <c r="BY45" s="7">
        <f t="shared" si="218"/>
        <v>3.5493675692307685</v>
      </c>
      <c r="BZ45" s="7">
        <f t="shared" si="218"/>
        <v>3.5530604846153846</v>
      </c>
      <c r="CA45" s="7">
        <f t="shared" si="218"/>
        <v>3.5574389769230774</v>
      </c>
      <c r="CB45" s="7">
        <f t="shared" si="218"/>
        <v>3.5625171461538461</v>
      </c>
      <c r="CC45" s="7">
        <f t="shared" si="218"/>
        <v>3.5682693000000003</v>
      </c>
      <c r="CD45" s="7">
        <f t="shared" si="218"/>
        <v>3.5746696692307691</v>
      </c>
      <c r="CE45" s="7">
        <f t="shared" si="218"/>
        <v>3.5816925230769234</v>
      </c>
      <c r="CF45" s="7">
        <f t="shared" si="218"/>
        <v>3.5893121153846153</v>
      </c>
      <c r="CG45" s="7">
        <f t="shared" si="218"/>
        <v>3.5975027153846146</v>
      </c>
      <c r="CH45" s="7">
        <f t="shared" si="218"/>
        <v>3.6062385384615387</v>
      </c>
      <c r="CI45" s="7">
        <f t="shared" si="218"/>
        <v>3.615493892307692</v>
      </c>
      <c r="CJ45" s="7">
        <f t="shared" si="218"/>
        <v>3.6252429692307691</v>
      </c>
      <c r="CK45" s="7">
        <f t="shared" si="218"/>
        <v>3.6354601153846153</v>
      </c>
      <c r="CL45" s="7">
        <f t="shared" si="218"/>
        <v>3.6461194999999993</v>
      </c>
      <c r="CM45" s="7">
        <f t="shared" si="218"/>
        <v>3.6571959692307692</v>
      </c>
      <c r="CN45" s="7">
        <f t="shared" si="218"/>
        <v>3.668665115384615</v>
      </c>
      <c r="CO45" s="7">
        <f t="shared" si="218"/>
        <v>3.6805021615384623</v>
      </c>
      <c r="CP45" s="7">
        <f t="shared" si="218"/>
        <v>3.6926823999999998</v>
      </c>
      <c r="CQ45" s="7">
        <f t="shared" si="218"/>
        <v>3.7051810923076922</v>
      </c>
      <c r="CR45" s="7">
        <f t="shared" si="218"/>
        <v>3.7179734538461542</v>
      </c>
      <c r="CS45" s="7">
        <f t="shared" si="218"/>
        <v>3.7310347538461532</v>
      </c>
      <c r="CT45" s="7">
        <f t="shared" si="218"/>
        <v>3.7443402153846153</v>
      </c>
      <c r="CU45" s="7">
        <f t="shared" si="218"/>
        <v>3.7578651384615389</v>
      </c>
      <c r="CV45" s="7">
        <f t="shared" si="218"/>
        <v>3.7715847307692312</v>
      </c>
      <c r="CW45" s="7">
        <f t="shared" si="218"/>
        <v>3.7854742692307699</v>
      </c>
      <c r="CX45" s="7">
        <f t="shared" ref="CX45" si="219">AVERAGE(CX23:CX37)</f>
        <v>3.7995089615384621</v>
      </c>
      <c r="CY45" s="7"/>
      <c r="CZ45" s="7"/>
      <c r="DA45" s="7"/>
      <c r="DB45" s="7"/>
      <c r="DC45" s="7"/>
      <c r="DD45" s="7"/>
      <c r="DE45" s="7"/>
      <c r="DF45" s="7"/>
      <c r="DG45" s="7"/>
      <c r="DH45" s="7"/>
      <c r="DI45" s="7"/>
    </row>
    <row r="46" spans="1:113"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1994</v>
      </c>
      <c r="BB46" s="7">
        <f>BB35</f>
        <v>4.4591000000000003</v>
      </c>
      <c r="BC46" s="7">
        <f t="shared" ref="BC46:CX46" si="220">BC35</f>
        <v>4.1852128000000004</v>
      </c>
      <c r="BD46" s="7">
        <f t="shared" si="220"/>
        <v>4.1105568000000003</v>
      </c>
      <c r="BE46" s="7">
        <f t="shared" si="220"/>
        <v>4.0107008999999998</v>
      </c>
      <c r="BF46" s="7">
        <f t="shared" si="220"/>
        <v>3.9014817000000002</v>
      </c>
      <c r="BG46" s="7">
        <f t="shared" si="220"/>
        <v>3.7980535</v>
      </c>
      <c r="BH46" s="7">
        <f t="shared" si="220"/>
        <v>3.7078487</v>
      </c>
      <c r="BI46" s="7">
        <f t="shared" si="220"/>
        <v>3.6335725999999999</v>
      </c>
      <c r="BJ46" s="7">
        <f t="shared" si="220"/>
        <v>3.5753834000000002</v>
      </c>
      <c r="BK46" s="7">
        <f t="shared" si="220"/>
        <v>3.5313439999999998</v>
      </c>
      <c r="BL46" s="7">
        <f t="shared" si="220"/>
        <v>3.4989759999999999</v>
      </c>
      <c r="BM46" s="7">
        <f t="shared" si="220"/>
        <v>3.4757137</v>
      </c>
      <c r="BN46" s="7">
        <f t="shared" si="220"/>
        <v>3.4596505</v>
      </c>
      <c r="BO46" s="7">
        <f t="shared" si="220"/>
        <v>3.4481696999999998</v>
      </c>
      <c r="BP46" s="7">
        <f t="shared" si="220"/>
        <v>3.4401647</v>
      </c>
      <c r="BQ46" s="7">
        <f t="shared" si="220"/>
        <v>3.4350909000000001</v>
      </c>
      <c r="BR46" s="7">
        <f t="shared" si="220"/>
        <v>3.4324037000000001</v>
      </c>
      <c r="BS46" s="7">
        <f t="shared" si="220"/>
        <v>3.4315587000000001</v>
      </c>
      <c r="BT46" s="7">
        <f t="shared" si="220"/>
        <v>3.4320113000000001</v>
      </c>
      <c r="BU46" s="7">
        <f t="shared" si="220"/>
        <v>3.4332973</v>
      </c>
      <c r="BV46" s="7">
        <f t="shared" si="220"/>
        <v>3.4353248999999999</v>
      </c>
      <c r="BW46" s="7">
        <f t="shared" si="220"/>
        <v>3.4381103</v>
      </c>
      <c r="BX46" s="7">
        <f t="shared" si="220"/>
        <v>3.4416693999999999</v>
      </c>
      <c r="BY46" s="7">
        <f t="shared" si="220"/>
        <v>3.4460183</v>
      </c>
      <c r="BZ46" s="7">
        <f t="shared" si="220"/>
        <v>3.4511733000000002</v>
      </c>
      <c r="CA46" s="7">
        <f t="shared" si="220"/>
        <v>3.4571402</v>
      </c>
      <c r="CB46" s="7">
        <f t="shared" si="220"/>
        <v>3.4638798</v>
      </c>
      <c r="CC46" s="7">
        <f t="shared" si="220"/>
        <v>3.4713406999999998</v>
      </c>
      <c r="CD46" s="7">
        <f t="shared" si="220"/>
        <v>3.4794711999999999</v>
      </c>
      <c r="CE46" s="7">
        <f t="shared" si="220"/>
        <v>3.4882198</v>
      </c>
      <c r="CF46" s="7">
        <f t="shared" si="220"/>
        <v>3.4975350999999999</v>
      </c>
      <c r="CG46" s="7">
        <f t="shared" si="220"/>
        <v>3.5073653</v>
      </c>
      <c r="CH46" s="7">
        <f t="shared" si="220"/>
        <v>3.5176590999999999</v>
      </c>
      <c r="CI46" s="7">
        <f t="shared" si="220"/>
        <v>3.5283647999999999</v>
      </c>
      <c r="CJ46" s="7">
        <f t="shared" si="220"/>
        <v>3.5394307999999999</v>
      </c>
      <c r="CK46" s="7">
        <f t="shared" si="220"/>
        <v>3.5508058</v>
      </c>
      <c r="CL46" s="7">
        <f t="shared" si="220"/>
        <v>3.5624380000000002</v>
      </c>
      <c r="CM46" s="7">
        <f t="shared" si="220"/>
        <v>3.5742820000000002</v>
      </c>
      <c r="CN46" s="7">
        <f t="shared" si="220"/>
        <v>3.5863185</v>
      </c>
      <c r="CO46" s="7">
        <f t="shared" si="220"/>
        <v>3.5985356999999998</v>
      </c>
      <c r="CP46" s="7">
        <f t="shared" si="220"/>
        <v>3.6109217</v>
      </c>
      <c r="CQ46" s="7">
        <f t="shared" si="220"/>
        <v>3.6234646000000001</v>
      </c>
      <c r="CR46" s="7">
        <f t="shared" si="220"/>
        <v>3.6361526</v>
      </c>
      <c r="CS46" s="7">
        <f t="shared" si="220"/>
        <v>3.6489737</v>
      </c>
      <c r="CT46" s="7">
        <f t="shared" si="220"/>
        <v>3.6619161</v>
      </c>
      <c r="CU46" s="7">
        <f t="shared" si="220"/>
        <v>3.6749679</v>
      </c>
      <c r="CV46" s="7">
        <f t="shared" si="220"/>
        <v>3.6881172000000002</v>
      </c>
      <c r="CW46" s="7">
        <f t="shared" si="220"/>
        <v>3.7013520999999998</v>
      </c>
      <c r="CX46" s="7">
        <f t="shared" si="220"/>
        <v>3.7146607</v>
      </c>
      <c r="CY46" s="7"/>
      <c r="CZ46" s="7"/>
      <c r="DA46" s="7"/>
      <c r="DB46" s="7"/>
      <c r="DC46" s="7"/>
      <c r="DD46" s="7"/>
      <c r="DE46" s="7"/>
      <c r="DF46" s="7"/>
      <c r="DG46" s="7"/>
      <c r="DH46" s="7"/>
      <c r="DI46" s="7"/>
    </row>
    <row r="48" spans="1:113" x14ac:dyDescent="0.35">
      <c r="A48" s="11" t="s">
        <v>957</v>
      </c>
      <c r="BA48" s="11" t="s">
        <v>957</v>
      </c>
    </row>
    <row r="49" spans="1:113" x14ac:dyDescent="0.35">
      <c r="B49">
        <f>B44</f>
        <v>202501</v>
      </c>
      <c r="C49">
        <f>IF(RIGHT(B49)="4",B49+97,B49+1)</f>
        <v>202502</v>
      </c>
      <c r="D49">
        <f t="shared" ref="D49:R49" si="221">IF(RIGHT(C49)="4",C49+97,C49+1)</f>
        <v>202503</v>
      </c>
      <c r="E49">
        <f t="shared" si="221"/>
        <v>202504</v>
      </c>
      <c r="F49">
        <f t="shared" si="221"/>
        <v>202601</v>
      </c>
      <c r="G49">
        <f t="shared" si="221"/>
        <v>202602</v>
      </c>
      <c r="H49">
        <f t="shared" si="221"/>
        <v>202603</v>
      </c>
      <c r="I49">
        <f t="shared" si="221"/>
        <v>202604</v>
      </c>
      <c r="J49">
        <f t="shared" si="221"/>
        <v>202701</v>
      </c>
      <c r="K49">
        <f t="shared" si="221"/>
        <v>202702</v>
      </c>
      <c r="L49">
        <f t="shared" si="221"/>
        <v>202703</v>
      </c>
      <c r="M49">
        <f t="shared" si="221"/>
        <v>202704</v>
      </c>
      <c r="N49">
        <f t="shared" si="221"/>
        <v>202801</v>
      </c>
      <c r="O49">
        <f t="shared" si="221"/>
        <v>202802</v>
      </c>
      <c r="P49">
        <f t="shared" si="221"/>
        <v>202803</v>
      </c>
      <c r="Q49">
        <f t="shared" si="221"/>
        <v>202804</v>
      </c>
      <c r="R49">
        <f t="shared" si="221"/>
        <v>202901</v>
      </c>
      <c r="BB49">
        <f>BB44</f>
        <v>202502</v>
      </c>
      <c r="BC49">
        <f>IF(RIGHT(BB49)="4",BB49+97,BB49+1)</f>
        <v>202503</v>
      </c>
      <c r="BD49">
        <f t="shared" ref="BD49:BQ49" si="222">IF(RIGHT(BC49)="4",BC49+97,BC49+1)</f>
        <v>202504</v>
      </c>
      <c r="BE49">
        <f t="shared" si="222"/>
        <v>202601</v>
      </c>
      <c r="BF49">
        <f t="shared" si="222"/>
        <v>202602</v>
      </c>
      <c r="BG49">
        <f t="shared" si="222"/>
        <v>202603</v>
      </c>
      <c r="BH49">
        <f t="shared" si="222"/>
        <v>202604</v>
      </c>
      <c r="BI49">
        <f t="shared" si="222"/>
        <v>202701</v>
      </c>
      <c r="BJ49">
        <f t="shared" si="222"/>
        <v>202702</v>
      </c>
      <c r="BK49">
        <f t="shared" si="222"/>
        <v>202703</v>
      </c>
      <c r="BL49">
        <f t="shared" si="222"/>
        <v>202704</v>
      </c>
      <c r="BM49">
        <f t="shared" si="222"/>
        <v>202801</v>
      </c>
      <c r="BN49">
        <f t="shared" si="222"/>
        <v>202802</v>
      </c>
      <c r="BO49">
        <f t="shared" si="222"/>
        <v>202803</v>
      </c>
      <c r="BP49">
        <f t="shared" si="222"/>
        <v>202804</v>
      </c>
      <c r="BQ49">
        <f t="shared" si="222"/>
        <v>202901</v>
      </c>
    </row>
    <row r="50" spans="1:113" x14ac:dyDescent="0.35">
      <c r="A50" t="str">
        <f>A1</f>
        <v>February 2025 MPR</v>
      </c>
      <c r="B50" s="7">
        <f t="shared" ref="B50:R50" si="223">AVERAGEIF($B$44:$AX$44,B49,$B$45:$AX$45)</f>
        <v>4.5991087000000004</v>
      </c>
      <c r="C50" s="7">
        <f t="shared" si="223"/>
        <v>4.3896177288888882</v>
      </c>
      <c r="D50" s="7">
        <f t="shared" si="223"/>
        <v>4.2244265155555558</v>
      </c>
      <c r="E50" s="7">
        <f t="shared" si="223"/>
        <v>4.1169166800000001</v>
      </c>
      <c r="F50" s="7">
        <f t="shared" si="223"/>
        <v>4.0936293033333335</v>
      </c>
      <c r="G50" s="7">
        <f t="shared" si="223"/>
        <v>4.0876992044444451</v>
      </c>
      <c r="H50" s="7">
        <f t="shared" si="223"/>
        <v>4.0756175911111105</v>
      </c>
      <c r="I50" s="7">
        <f t="shared" si="223"/>
        <v>4.0500661733333336</v>
      </c>
      <c r="J50" s="7">
        <f t="shared" si="223"/>
        <v>4.0238430333333337</v>
      </c>
      <c r="K50" s="7">
        <f t="shared" si="223"/>
        <v>4.0028839400000003</v>
      </c>
      <c r="L50" s="7">
        <f t="shared" si="223"/>
        <v>3.9799537822222226</v>
      </c>
      <c r="M50" s="7">
        <f t="shared" si="223"/>
        <v>3.9569564266666664</v>
      </c>
      <c r="N50" s="7">
        <f t="shared" si="223"/>
        <v>3.9382642400000001</v>
      </c>
      <c r="O50" s="7">
        <f t="shared" si="223"/>
        <v>3.9279017733333332</v>
      </c>
      <c r="P50" s="7">
        <f t="shared" si="223"/>
        <v>3.9190336816666669</v>
      </c>
      <c r="Q50" s="7">
        <f t="shared" si="223"/>
        <v>3.9127570444444437</v>
      </c>
      <c r="R50" s="7">
        <f t="shared" si="223"/>
        <v>3.911198506666667</v>
      </c>
      <c r="S50" s="7"/>
      <c r="T50" s="7"/>
      <c r="U50" s="7"/>
      <c r="BA50" t="str">
        <f>BA1</f>
        <v>May 2025 MPR</v>
      </c>
      <c r="BB50" s="7">
        <f>AVERAGEIF($BB$44:$CW$44,BB49,$BB$45:$CW$45)</f>
        <v>4.2832852410256415</v>
      </c>
      <c r="BC50" s="7">
        <f t="shared" ref="BC50:BQ50" si="224">AVERAGEIF($BB$44:$CW$44,BC49,$BB$45:$CW$45)</f>
        <v>3.9409657025641027</v>
      </c>
      <c r="BD50" s="7">
        <f t="shared" si="224"/>
        <v>3.6889384923076922</v>
      </c>
      <c r="BE50" s="7">
        <f t="shared" si="224"/>
        <v>3.5615932794871799</v>
      </c>
      <c r="BF50" s="7">
        <f t="shared" si="224"/>
        <v>3.5286707256410259</v>
      </c>
      <c r="BG50" s="7">
        <f t="shared" si="224"/>
        <v>3.5289839871794872</v>
      </c>
      <c r="BH50" s="7">
        <f t="shared" si="224"/>
        <v>3.5378557846153846</v>
      </c>
      <c r="BI50" s="7">
        <f t="shared" si="224"/>
        <v>3.5463124692307688</v>
      </c>
      <c r="BJ50" s="7">
        <f t="shared" si="224"/>
        <v>3.5576722025641025</v>
      </c>
      <c r="BK50" s="7">
        <f t="shared" si="224"/>
        <v>3.5748771641025647</v>
      </c>
      <c r="BL50" s="7">
        <f t="shared" si="224"/>
        <v>3.5976844564102564</v>
      </c>
      <c r="BM50" s="7">
        <f t="shared" si="224"/>
        <v>3.6253989923076921</v>
      </c>
      <c r="BN50" s="7">
        <f t="shared" si="224"/>
        <v>3.6573268615384613</v>
      </c>
      <c r="BO50" s="7">
        <f t="shared" si="224"/>
        <v>3.6927885512820513</v>
      </c>
      <c r="BP50" s="7">
        <f t="shared" si="224"/>
        <v>3.731116141025641</v>
      </c>
      <c r="BQ50" s="7">
        <f t="shared" si="224"/>
        <v>3.7716413794871801</v>
      </c>
      <c r="BR50" s="7"/>
      <c r="BS50" s="7"/>
      <c r="BT50" s="7"/>
      <c r="BU50" s="7"/>
    </row>
    <row r="52" spans="1:113" x14ac:dyDescent="0.35">
      <c r="BA52" s="8" t="s">
        <v>961</v>
      </c>
    </row>
    <row r="53" spans="1:113"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row>
    <row r="54" spans="1:113"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row>
    <row r="55" spans="1:113" x14ac:dyDescent="0.35">
      <c r="BB55">
        <v>202301</v>
      </c>
      <c r="BC55">
        <f t="shared" ref="BC55:BM55" si="226">IF(BC54=1,BB55+89,BB55+1)</f>
        <v>202302</v>
      </c>
      <c r="BD55">
        <f t="shared" si="226"/>
        <v>202303</v>
      </c>
      <c r="BE55">
        <f t="shared" si="226"/>
        <v>202304</v>
      </c>
      <c r="BF55">
        <f t="shared" si="226"/>
        <v>202305</v>
      </c>
      <c r="BG55">
        <f t="shared" si="226"/>
        <v>202306</v>
      </c>
      <c r="BH55">
        <f t="shared" si="226"/>
        <v>202307</v>
      </c>
      <c r="BI55">
        <f t="shared" si="226"/>
        <v>202308</v>
      </c>
      <c r="BJ55">
        <f t="shared" si="226"/>
        <v>202309</v>
      </c>
      <c r="BK55">
        <f t="shared" si="226"/>
        <v>202310</v>
      </c>
      <c r="BL55">
        <f t="shared" si="226"/>
        <v>202311</v>
      </c>
      <c r="BM55">
        <f t="shared" si="226"/>
        <v>202312</v>
      </c>
      <c r="BN55">
        <f>IF(BN54=1,BM55+89,BM55+1)</f>
        <v>202401</v>
      </c>
      <c r="BO55">
        <f t="shared" ref="BO55:DI55" si="227">IF(BO54=1,BN55+89,BN55+1)</f>
        <v>202402</v>
      </c>
      <c r="BP55">
        <f t="shared" si="227"/>
        <v>202403</v>
      </c>
      <c r="BQ55">
        <f t="shared" si="227"/>
        <v>202404</v>
      </c>
      <c r="BR55">
        <f t="shared" si="227"/>
        <v>202405</v>
      </c>
      <c r="BS55">
        <f t="shared" si="227"/>
        <v>202406</v>
      </c>
      <c r="BT55">
        <f t="shared" si="227"/>
        <v>202407</v>
      </c>
      <c r="BU55">
        <f t="shared" si="227"/>
        <v>202408</v>
      </c>
      <c r="BV55">
        <f t="shared" si="227"/>
        <v>202409</v>
      </c>
      <c r="BW55">
        <f t="shared" si="227"/>
        <v>202410</v>
      </c>
      <c r="BX55">
        <f t="shared" si="227"/>
        <v>202411</v>
      </c>
      <c r="BY55">
        <f t="shared" si="227"/>
        <v>202412</v>
      </c>
      <c r="BZ55">
        <f t="shared" si="227"/>
        <v>202501</v>
      </c>
      <c r="CA55">
        <f t="shared" si="227"/>
        <v>202502</v>
      </c>
      <c r="CB55">
        <f t="shared" si="227"/>
        <v>202503</v>
      </c>
      <c r="CC55">
        <f t="shared" si="227"/>
        <v>202504</v>
      </c>
      <c r="CD55">
        <f t="shared" si="227"/>
        <v>202505</v>
      </c>
      <c r="CE55">
        <f t="shared" si="227"/>
        <v>202506</v>
      </c>
      <c r="CF55">
        <f t="shared" si="227"/>
        <v>202507</v>
      </c>
      <c r="CG55">
        <f t="shared" si="227"/>
        <v>202508</v>
      </c>
      <c r="CH55">
        <f t="shared" si="227"/>
        <v>202509</v>
      </c>
      <c r="CI55">
        <f t="shared" si="227"/>
        <v>202510</v>
      </c>
      <c r="CJ55">
        <f t="shared" si="227"/>
        <v>202511</v>
      </c>
      <c r="CK55">
        <f t="shared" si="227"/>
        <v>202512</v>
      </c>
      <c r="CL55">
        <f t="shared" si="227"/>
        <v>202601</v>
      </c>
      <c r="CM55">
        <f t="shared" si="227"/>
        <v>202602</v>
      </c>
      <c r="CN55">
        <f t="shared" si="227"/>
        <v>202603</v>
      </c>
      <c r="CO55">
        <f t="shared" si="227"/>
        <v>202604</v>
      </c>
      <c r="CP55">
        <f t="shared" si="227"/>
        <v>202605</v>
      </c>
      <c r="CQ55">
        <f t="shared" si="227"/>
        <v>202606</v>
      </c>
      <c r="CR55">
        <f t="shared" si="227"/>
        <v>202607</v>
      </c>
      <c r="CS55">
        <f t="shared" si="227"/>
        <v>202608</v>
      </c>
      <c r="CT55">
        <f t="shared" si="227"/>
        <v>202609</v>
      </c>
      <c r="CU55">
        <f t="shared" si="227"/>
        <v>202610</v>
      </c>
      <c r="CV55">
        <f t="shared" si="227"/>
        <v>202611</v>
      </c>
      <c r="CW55">
        <f t="shared" si="227"/>
        <v>202612</v>
      </c>
      <c r="CX55">
        <f t="shared" si="227"/>
        <v>202701</v>
      </c>
      <c r="CY55">
        <f t="shared" si="227"/>
        <v>202702</v>
      </c>
      <c r="CZ55">
        <f t="shared" si="227"/>
        <v>202703</v>
      </c>
      <c r="DA55">
        <f t="shared" si="227"/>
        <v>202704</v>
      </c>
      <c r="DB55">
        <f t="shared" si="227"/>
        <v>202705</v>
      </c>
      <c r="DC55">
        <f t="shared" si="227"/>
        <v>202706</v>
      </c>
      <c r="DD55">
        <f t="shared" si="227"/>
        <v>202707</v>
      </c>
      <c r="DE55">
        <f t="shared" si="227"/>
        <v>202708</v>
      </c>
      <c r="DF55">
        <f t="shared" si="227"/>
        <v>202709</v>
      </c>
      <c r="DG55">
        <f t="shared" si="227"/>
        <v>202710</v>
      </c>
      <c r="DH55">
        <f t="shared" si="227"/>
        <v>202711</v>
      </c>
      <c r="DI55">
        <f t="shared" si="227"/>
        <v>202712</v>
      </c>
    </row>
    <row r="56" spans="1:113" x14ac:dyDescent="0.35">
      <c r="BA56" t="s">
        <v>942</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t="e">
        <f>VLOOKUP(CC53,HAVERM!$A:$N,14,FALSE)</f>
        <v>#N/A</v>
      </c>
      <c r="CD56" s="7" t="e">
        <f>VLOOKUP(CD53,HAVERM!$A:$N,14,FALSE)</f>
        <v>#N/A</v>
      </c>
      <c r="CE56" s="7" t="e">
        <f>VLOOKUP(CE53,HAVERM!$A:$N,14,FALSE)</f>
        <v>#N/A</v>
      </c>
      <c r="CF56" s="7" t="e">
        <f>VLOOKUP(CF53,HAVERM!$A:$N,14,FALSE)</f>
        <v>#N/A</v>
      </c>
      <c r="CG56" s="7" t="e">
        <f>VLOOKUP(CG53,HAVERM!$A:$N,14,FALSE)</f>
        <v>#N/A</v>
      </c>
      <c r="CH56" s="7" t="e">
        <f>VLOOKUP(CH53,HAVERM!$A:$N,14,FALSE)</f>
        <v>#N/A</v>
      </c>
      <c r="CI56" s="7" t="e">
        <f>VLOOKUP(CI53,HAVERM!$A:$N,14,FALSE)</f>
        <v>#N/A</v>
      </c>
      <c r="CJ56" s="7" t="e">
        <f>VLOOKUP(CJ53,HAVERM!$A:$N,14,FALSE)</f>
        <v>#N/A</v>
      </c>
      <c r="CK56" s="7" t="e">
        <f>VLOOKUP(CK53,HAVERM!$A:$N,14,FALSE)</f>
        <v>#N/A</v>
      </c>
      <c r="CL56" s="7" t="e">
        <f>VLOOKUP(CL53,HAVERM!$A:$N,14,FALSE)</f>
        <v>#N/A</v>
      </c>
      <c r="CM56" s="7" t="e">
        <f>VLOOKUP(CM53,HAVERM!$A:$N,14,FALSE)</f>
        <v>#N/A</v>
      </c>
      <c r="CN56" s="7" t="e">
        <f>VLOOKUP(CN53,HAVERM!$A:$N,14,FALSE)</f>
        <v>#N/A</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row>
    <row r="57" spans="1:113" x14ac:dyDescent="0.35">
      <c r="BA57" t="str">
        <f>A50</f>
        <v>February 2025 MPR</v>
      </c>
      <c r="BB57" s="7" t="e">
        <f>HLOOKUP(BB$55,$B$42:$AX$45,4,FALSE)</f>
        <v>#N/A</v>
      </c>
      <c r="BC57" s="7" t="e">
        <f t="shared" ref="BC57:DI57" si="228">HLOOKUP(BC$55,$B$42:$AX$45,4,FALSE)</f>
        <v>#N/A</v>
      </c>
      <c r="BD57" s="7" t="e">
        <f t="shared" si="228"/>
        <v>#N/A</v>
      </c>
      <c r="BE57" s="7" t="e">
        <f t="shared" si="228"/>
        <v>#N/A</v>
      </c>
      <c r="BF57" s="7" t="e">
        <f t="shared" si="228"/>
        <v>#N/A</v>
      </c>
      <c r="BG57" s="7" t="e">
        <f t="shared" si="228"/>
        <v>#N/A</v>
      </c>
      <c r="BH57" s="7" t="e">
        <f t="shared" si="228"/>
        <v>#N/A</v>
      </c>
      <c r="BI57" s="7" t="e">
        <f t="shared" si="228"/>
        <v>#N/A</v>
      </c>
      <c r="BJ57" s="7" t="e">
        <f t="shared" si="228"/>
        <v>#N/A</v>
      </c>
      <c r="BK57" s="7" t="e">
        <f t="shared" si="228"/>
        <v>#N/A</v>
      </c>
      <c r="BL57" s="7" t="e">
        <f t="shared" si="228"/>
        <v>#N/A</v>
      </c>
      <c r="BM57" s="7" t="e">
        <f t="shared" si="228"/>
        <v>#N/A</v>
      </c>
      <c r="BN57" s="7" t="e">
        <f t="shared" si="228"/>
        <v>#N/A</v>
      </c>
      <c r="BO57" s="7" t="e">
        <f t="shared" si="228"/>
        <v>#N/A</v>
      </c>
      <c r="BP57" s="7" t="e">
        <f t="shared" si="228"/>
        <v>#N/A</v>
      </c>
      <c r="BQ57" s="7" t="e">
        <f t="shared" si="228"/>
        <v>#N/A</v>
      </c>
      <c r="BR57" s="7" t="e">
        <f t="shared" si="228"/>
        <v>#N/A</v>
      </c>
      <c r="BS57" s="7" t="e">
        <f t="shared" si="228"/>
        <v>#N/A</v>
      </c>
      <c r="BT57" s="7" t="e">
        <f t="shared" si="228"/>
        <v>#N/A</v>
      </c>
      <c r="BU57" s="7" t="e">
        <f t="shared" si="228"/>
        <v>#N/A</v>
      </c>
      <c r="BV57" s="7" t="e">
        <f t="shared" si="228"/>
        <v>#N/A</v>
      </c>
      <c r="BW57" s="7" t="e">
        <f t="shared" si="228"/>
        <v>#N/A</v>
      </c>
      <c r="BX57" s="7" t="e">
        <f t="shared" si="228"/>
        <v>#N/A</v>
      </c>
      <c r="BY57" s="7" t="e">
        <f t="shared" si="228"/>
        <v>#N/A</v>
      </c>
      <c r="BZ57" s="7">
        <f t="shared" si="228"/>
        <v>4.700353333333334</v>
      </c>
      <c r="CA57" s="7" t="e">
        <f t="shared" si="228"/>
        <v>#N/A</v>
      </c>
      <c r="CB57" s="7">
        <f t="shared" si="228"/>
        <v>4.4978640666666658</v>
      </c>
      <c r="CC57" s="7">
        <f t="shared" si="228"/>
        <v>4.4456124866666658</v>
      </c>
      <c r="CD57" s="7">
        <f t="shared" si="228"/>
        <v>4.3910124999999995</v>
      </c>
      <c r="CE57" s="7">
        <f t="shared" si="228"/>
        <v>4.3322281999999994</v>
      </c>
      <c r="CF57" s="7">
        <f t="shared" si="228"/>
        <v>4.2741196399999994</v>
      </c>
      <c r="CG57" s="7">
        <f t="shared" si="228"/>
        <v>4.2215360133333331</v>
      </c>
      <c r="CH57" s="7">
        <f>J45</f>
        <v>4.143879646666667</v>
      </c>
      <c r="CI57" s="7">
        <f t="shared" si="228"/>
        <v>4.143879646666667</v>
      </c>
      <c r="CJ57" s="7">
        <f>L45</f>
        <v>4.1056159599999997</v>
      </c>
      <c r="CK57" s="7">
        <f t="shared" si="228"/>
        <v>4.1056159599999997</v>
      </c>
      <c r="CL57" s="7">
        <f t="shared" si="228"/>
        <v>4.0947014666666668</v>
      </c>
      <c r="CM57" s="7">
        <f>O45</f>
        <v>4.0925571399999994</v>
      </c>
      <c r="CN57" s="7">
        <f t="shared" si="228"/>
        <v>4.0925571399999994</v>
      </c>
      <c r="CO57" s="7">
        <f t="shared" si="228"/>
        <v>4.0903717400000001</v>
      </c>
      <c r="CP57" s="7">
        <f t="shared" si="228"/>
        <v>4.087885860000001</v>
      </c>
      <c r="CQ57" s="7">
        <f t="shared" si="228"/>
        <v>4.0848400133333334</v>
      </c>
      <c r="CR57" s="7">
        <f t="shared" si="228"/>
        <v>4.0809747066666668</v>
      </c>
      <c r="CS57" s="7">
        <f t="shared" si="228"/>
        <v>4.0760306066666665</v>
      </c>
      <c r="CT57" s="7">
        <f>V45</f>
        <v>4.0626074733333342</v>
      </c>
      <c r="CU57" s="7">
        <f t="shared" si="228"/>
        <v>4.0626074733333342</v>
      </c>
      <c r="CV57" s="7">
        <f>X45</f>
        <v>4.0459819066666665</v>
      </c>
      <c r="CW57" s="7">
        <f t="shared" si="228"/>
        <v>4.0459819066666665</v>
      </c>
      <c r="CX57" s="7">
        <f t="shared" si="228"/>
        <v>4.0282026933333333</v>
      </c>
      <c r="CY57" s="7">
        <f>AA45</f>
        <v>4.0194833733333333</v>
      </c>
      <c r="CZ57" s="7">
        <f t="shared" si="228"/>
        <v>4.0194833733333333</v>
      </c>
      <c r="DA57" s="7">
        <f t="shared" si="228"/>
        <v>4.0110083666666663</v>
      </c>
      <c r="DB57" s="7">
        <f t="shared" si="228"/>
        <v>4.00279264</v>
      </c>
      <c r="DC57" s="7">
        <f t="shared" si="228"/>
        <v>3.9948508133333336</v>
      </c>
      <c r="DD57" s="7">
        <f t="shared" si="228"/>
        <v>3.987197533333334</v>
      </c>
      <c r="DE57" s="7">
        <f t="shared" si="228"/>
        <v>3.9798477399999999</v>
      </c>
      <c r="DF57" s="7">
        <f>AH45</f>
        <v>3.966117193333333</v>
      </c>
      <c r="DG57" s="7">
        <f t="shared" si="228"/>
        <v>3.966117193333333</v>
      </c>
      <c r="DH57" s="7">
        <f>AJ45</f>
        <v>3.9537771600000005</v>
      </c>
      <c r="DI57" s="7">
        <f t="shared" si="228"/>
        <v>3.9537771600000005</v>
      </c>
    </row>
    <row r="58" spans="1:113" x14ac:dyDescent="0.35">
      <c r="BA58" t="str">
        <f>BA50</f>
        <v>May 2025 MPR</v>
      </c>
      <c r="BB58" s="7" t="e">
        <f>HLOOKUP(BB$55,$BB$42:$CW$45,4,FALSE)</f>
        <v>#N/A</v>
      </c>
      <c r="BC58" s="7" t="e">
        <f t="shared" ref="BC58:DI58" si="229">HLOOKUP(BC$55,$BB$42:$CW$45,4,FALSE)</f>
        <v>#N/A</v>
      </c>
      <c r="BD58" s="7" t="e">
        <f t="shared" si="229"/>
        <v>#N/A</v>
      </c>
      <c r="BE58" s="7" t="e">
        <f t="shared" si="229"/>
        <v>#N/A</v>
      </c>
      <c r="BF58" s="7" t="e">
        <f t="shared" si="229"/>
        <v>#N/A</v>
      </c>
      <c r="BG58" s="7" t="e">
        <f t="shared" si="229"/>
        <v>#N/A</v>
      </c>
      <c r="BH58" s="7" t="e">
        <f t="shared" si="229"/>
        <v>#N/A</v>
      </c>
      <c r="BI58" s="7" t="e">
        <f t="shared" si="229"/>
        <v>#N/A</v>
      </c>
      <c r="BJ58" s="7" t="e">
        <f t="shared" si="229"/>
        <v>#N/A</v>
      </c>
      <c r="BK58" s="7" t="e">
        <f t="shared" si="229"/>
        <v>#N/A</v>
      </c>
      <c r="BL58" s="7" t="e">
        <f t="shared" si="229"/>
        <v>#N/A</v>
      </c>
      <c r="BM58" s="7" t="e">
        <f t="shared" si="229"/>
        <v>#N/A</v>
      </c>
      <c r="BN58" s="7" t="e">
        <f t="shared" si="229"/>
        <v>#N/A</v>
      </c>
      <c r="BO58" s="7" t="e">
        <f t="shared" si="229"/>
        <v>#N/A</v>
      </c>
      <c r="BP58" s="7" t="e">
        <f t="shared" si="229"/>
        <v>#N/A</v>
      </c>
      <c r="BQ58" s="7" t="e">
        <f t="shared" si="229"/>
        <v>#N/A</v>
      </c>
      <c r="BR58" s="7" t="e">
        <f t="shared" si="229"/>
        <v>#N/A</v>
      </c>
      <c r="BS58" s="7" t="e">
        <f t="shared" si="229"/>
        <v>#N/A</v>
      </c>
      <c r="BT58" s="7" t="e">
        <f t="shared" si="229"/>
        <v>#N/A</v>
      </c>
      <c r="BU58" s="7" t="e">
        <f t="shared" si="229"/>
        <v>#N/A</v>
      </c>
      <c r="BV58" s="7" t="e">
        <f t="shared" si="229"/>
        <v>#N/A</v>
      </c>
      <c r="BW58" s="7" t="e">
        <f t="shared" si="229"/>
        <v>#N/A</v>
      </c>
      <c r="BX58" s="7" t="e">
        <f t="shared" si="229"/>
        <v>#N/A</v>
      </c>
      <c r="BY58" s="7" t="e">
        <f t="shared" si="229"/>
        <v>#N/A</v>
      </c>
      <c r="BZ58" s="7" t="e">
        <f t="shared" si="229"/>
        <v>#N/A</v>
      </c>
      <c r="CA58" s="7" t="e">
        <f t="shared" si="229"/>
        <v>#N/A</v>
      </c>
      <c r="CB58" s="7">
        <f>CB56</f>
        <v>4.5</v>
      </c>
      <c r="CC58" s="7">
        <f t="shared" si="229"/>
        <v>4.4585846153846171</v>
      </c>
      <c r="CD58" s="7">
        <f t="shared" si="229"/>
        <v>4.2497151384615384</v>
      </c>
      <c r="CE58" s="7">
        <f t="shared" si="229"/>
        <v>4.1415559692307689</v>
      </c>
      <c r="CF58" s="7">
        <f t="shared" si="229"/>
        <v>4.0399311538461538</v>
      </c>
      <c r="CG58" s="7">
        <f t="shared" si="229"/>
        <v>3.9396641307692306</v>
      </c>
      <c r="CH58" s="7">
        <f t="shared" si="229"/>
        <v>3.8433018230769234</v>
      </c>
      <c r="CI58" s="7">
        <f t="shared" si="229"/>
        <v>3.7563932000000002</v>
      </c>
      <c r="CJ58" s="7">
        <f t="shared" si="229"/>
        <v>3.6835954846153842</v>
      </c>
      <c r="CK58" s="7">
        <f t="shared" si="229"/>
        <v>3.6268267923076931</v>
      </c>
      <c r="CL58" s="7">
        <f t="shared" si="229"/>
        <v>3.5856495384615381</v>
      </c>
      <c r="CM58" s="7">
        <f t="shared" si="229"/>
        <v>3.5580346230769231</v>
      </c>
      <c r="CN58" s="7">
        <f t="shared" si="229"/>
        <v>3.5410956769230775</v>
      </c>
      <c r="CO58" s="7">
        <f t="shared" si="229"/>
        <v>3.5322607230769232</v>
      </c>
      <c r="CP58" s="7">
        <f t="shared" si="229"/>
        <v>3.5277135307692311</v>
      </c>
      <c r="CQ58" s="7">
        <f t="shared" si="229"/>
        <v>3.526037923076923</v>
      </c>
      <c r="CR58" s="7">
        <f t="shared" si="229"/>
        <v>3.5265789846153845</v>
      </c>
      <c r="CS58" s="7">
        <f t="shared" si="229"/>
        <v>3.5286817384615388</v>
      </c>
      <c r="CT58" s="7">
        <f t="shared" si="229"/>
        <v>3.5316912384615384</v>
      </c>
      <c r="CU58" s="7">
        <f t="shared" si="229"/>
        <v>3.5349525384615386</v>
      </c>
      <c r="CV58" s="7">
        <f t="shared" si="229"/>
        <v>3.5379367769230776</v>
      </c>
      <c r="CW58" s="7">
        <f t="shared" si="229"/>
        <v>3.5406780384615382</v>
      </c>
      <c r="CX58" s="7">
        <f t="shared" si="229"/>
        <v>3.5433687230769233</v>
      </c>
      <c r="CY58" s="7">
        <f t="shared" si="229"/>
        <v>3.5462011153846151</v>
      </c>
      <c r="CZ58" s="7">
        <f t="shared" si="229"/>
        <v>3.5493675692307685</v>
      </c>
      <c r="DA58" s="7">
        <f t="shared" si="229"/>
        <v>3.5530604846153846</v>
      </c>
      <c r="DB58" s="7">
        <f t="shared" si="229"/>
        <v>3.5574389769230774</v>
      </c>
      <c r="DC58" s="7">
        <f t="shared" si="229"/>
        <v>3.5625171461538461</v>
      </c>
      <c r="DD58" s="7">
        <f t="shared" si="229"/>
        <v>3.5682693000000003</v>
      </c>
      <c r="DE58" s="7">
        <f t="shared" si="229"/>
        <v>3.5746696692307691</v>
      </c>
      <c r="DF58" s="7">
        <f t="shared" si="229"/>
        <v>3.5816925230769234</v>
      </c>
      <c r="DG58" s="7">
        <f t="shared" si="229"/>
        <v>3.5893121153846153</v>
      </c>
      <c r="DH58" s="7">
        <f t="shared" si="229"/>
        <v>3.5975027153846146</v>
      </c>
      <c r="DI58" s="7">
        <f t="shared" si="229"/>
        <v>3.6062385384615387</v>
      </c>
    </row>
    <row r="59" spans="1:113" x14ac:dyDescent="0.35">
      <c r="BA59" t="s">
        <v>1994</v>
      </c>
      <c r="BB59" s="7" t="e">
        <f>HLOOKUP(BB$55,$BB$42:$CW$46,5,FALSE)</f>
        <v>#N/A</v>
      </c>
      <c r="BC59" s="7" t="e">
        <f t="shared" ref="BC59:DI59" si="230">HLOOKUP(BC$55,$BB$42:$CW$46,5,FALSE)</f>
        <v>#N/A</v>
      </c>
      <c r="BD59" s="7" t="e">
        <f t="shared" si="230"/>
        <v>#N/A</v>
      </c>
      <c r="BE59" s="7" t="e">
        <f t="shared" si="230"/>
        <v>#N/A</v>
      </c>
      <c r="BF59" s="7" t="e">
        <f t="shared" si="230"/>
        <v>#N/A</v>
      </c>
      <c r="BG59" s="7" t="e">
        <f t="shared" si="230"/>
        <v>#N/A</v>
      </c>
      <c r="BH59" s="7" t="e">
        <f t="shared" si="230"/>
        <v>#N/A</v>
      </c>
      <c r="BI59" s="7" t="e">
        <f t="shared" si="230"/>
        <v>#N/A</v>
      </c>
      <c r="BJ59" s="7" t="e">
        <f t="shared" si="230"/>
        <v>#N/A</v>
      </c>
      <c r="BK59" s="7" t="e">
        <f t="shared" si="230"/>
        <v>#N/A</v>
      </c>
      <c r="BL59" s="7" t="e">
        <f t="shared" si="230"/>
        <v>#N/A</v>
      </c>
      <c r="BM59" s="7" t="e">
        <f t="shared" si="230"/>
        <v>#N/A</v>
      </c>
      <c r="BN59" s="7" t="e">
        <f t="shared" si="230"/>
        <v>#N/A</v>
      </c>
      <c r="BO59" s="7" t="e">
        <f t="shared" si="230"/>
        <v>#N/A</v>
      </c>
      <c r="BP59" s="7" t="e">
        <f t="shared" si="230"/>
        <v>#N/A</v>
      </c>
      <c r="BQ59" s="7" t="e">
        <f t="shared" si="230"/>
        <v>#N/A</v>
      </c>
      <c r="BR59" s="7" t="e">
        <f t="shared" si="230"/>
        <v>#N/A</v>
      </c>
      <c r="BS59" s="7" t="e">
        <f t="shared" si="230"/>
        <v>#N/A</v>
      </c>
      <c r="BT59" s="7" t="e">
        <f t="shared" si="230"/>
        <v>#N/A</v>
      </c>
      <c r="BU59" s="7" t="e">
        <f t="shared" si="230"/>
        <v>#N/A</v>
      </c>
      <c r="BV59" s="7" t="e">
        <f t="shared" si="230"/>
        <v>#N/A</v>
      </c>
      <c r="BW59" s="7" t="e">
        <f t="shared" si="230"/>
        <v>#N/A</v>
      </c>
      <c r="BX59" s="7" t="e">
        <f t="shared" si="230"/>
        <v>#N/A</v>
      </c>
      <c r="BY59" s="7" t="e">
        <f t="shared" si="230"/>
        <v>#N/A</v>
      </c>
      <c r="BZ59" s="7" t="e">
        <f t="shared" si="230"/>
        <v>#N/A</v>
      </c>
      <c r="CA59" s="7" t="e">
        <f t="shared" si="230"/>
        <v>#N/A</v>
      </c>
      <c r="CB59" s="7" t="e">
        <f t="shared" si="230"/>
        <v>#N/A</v>
      </c>
      <c r="CC59" s="7">
        <f t="shared" si="230"/>
        <v>4.4591000000000003</v>
      </c>
      <c r="CD59" s="7">
        <f t="shared" si="230"/>
        <v>4.1852128000000004</v>
      </c>
      <c r="CE59" s="7">
        <f t="shared" si="230"/>
        <v>4.1105568000000003</v>
      </c>
      <c r="CF59" s="7">
        <f t="shared" si="230"/>
        <v>4.0107008999999998</v>
      </c>
      <c r="CG59" s="7">
        <f t="shared" si="230"/>
        <v>3.9014817000000002</v>
      </c>
      <c r="CH59" s="7">
        <f t="shared" si="230"/>
        <v>3.7980535</v>
      </c>
      <c r="CI59" s="7">
        <f t="shared" si="230"/>
        <v>3.7078487</v>
      </c>
      <c r="CJ59" s="7">
        <f t="shared" si="230"/>
        <v>3.6335725999999999</v>
      </c>
      <c r="CK59" s="7">
        <f t="shared" si="230"/>
        <v>3.5753834000000002</v>
      </c>
      <c r="CL59" s="7">
        <f t="shared" si="230"/>
        <v>3.5313439999999998</v>
      </c>
      <c r="CM59" s="7">
        <f t="shared" si="230"/>
        <v>3.4989759999999999</v>
      </c>
      <c r="CN59" s="7">
        <f t="shared" si="230"/>
        <v>3.4757137</v>
      </c>
      <c r="CO59" s="7">
        <f t="shared" si="230"/>
        <v>3.4596505</v>
      </c>
      <c r="CP59" s="7">
        <f t="shared" si="230"/>
        <v>3.4481696999999998</v>
      </c>
      <c r="CQ59" s="7">
        <f t="shared" si="230"/>
        <v>3.4401647</v>
      </c>
      <c r="CR59" s="7">
        <f t="shared" si="230"/>
        <v>3.4350909000000001</v>
      </c>
      <c r="CS59" s="7">
        <f t="shared" si="230"/>
        <v>3.4324037000000001</v>
      </c>
      <c r="CT59" s="7">
        <f t="shared" si="230"/>
        <v>3.4315587000000001</v>
      </c>
      <c r="CU59" s="7">
        <f t="shared" si="230"/>
        <v>3.4320113000000001</v>
      </c>
      <c r="CV59" s="7">
        <f t="shared" si="230"/>
        <v>3.4332973</v>
      </c>
      <c r="CW59" s="7">
        <f t="shared" si="230"/>
        <v>3.4353248999999999</v>
      </c>
      <c r="CX59" s="7">
        <f t="shared" si="230"/>
        <v>3.4381103</v>
      </c>
      <c r="CY59" s="7">
        <f t="shared" si="230"/>
        <v>3.4416693999999999</v>
      </c>
      <c r="CZ59" s="7">
        <f t="shared" si="230"/>
        <v>3.4460183</v>
      </c>
      <c r="DA59" s="7">
        <f t="shared" si="230"/>
        <v>3.4511733000000002</v>
      </c>
      <c r="DB59" s="7">
        <f t="shared" si="230"/>
        <v>3.4571402</v>
      </c>
      <c r="DC59" s="7">
        <f t="shared" si="230"/>
        <v>3.4638798</v>
      </c>
      <c r="DD59" s="7">
        <f t="shared" si="230"/>
        <v>3.4713406999999998</v>
      </c>
      <c r="DE59" s="7">
        <f t="shared" si="230"/>
        <v>3.4794711999999999</v>
      </c>
      <c r="DF59" s="7">
        <f t="shared" si="230"/>
        <v>3.4882198</v>
      </c>
      <c r="DG59" s="7">
        <f t="shared" si="230"/>
        <v>3.4975350999999999</v>
      </c>
      <c r="DH59" s="7">
        <f t="shared" si="230"/>
        <v>3.5073653</v>
      </c>
      <c r="DI59" s="7">
        <f t="shared" si="230"/>
        <v>3.5176590999999999</v>
      </c>
    </row>
    <row r="60" spans="1:113" x14ac:dyDescent="0.35">
      <c r="BA60" t="s">
        <v>958</v>
      </c>
      <c r="BQ60" s="7" t="e">
        <f>BQ58-BQ57</f>
        <v>#N/A</v>
      </c>
      <c r="BR60" s="7" t="e">
        <f t="shared" ref="BR60:DI60" si="231">BR58-BR57</f>
        <v>#N/A</v>
      </c>
      <c r="BS60" s="7" t="e">
        <f t="shared" si="231"/>
        <v>#N/A</v>
      </c>
      <c r="BT60" s="7" t="e">
        <f t="shared" si="231"/>
        <v>#N/A</v>
      </c>
      <c r="BU60" s="7" t="e">
        <f t="shared" si="231"/>
        <v>#N/A</v>
      </c>
      <c r="BV60" s="7" t="e">
        <f t="shared" si="231"/>
        <v>#N/A</v>
      </c>
      <c r="BW60" s="7" t="e">
        <f t="shared" si="231"/>
        <v>#N/A</v>
      </c>
      <c r="BX60" s="7" t="e">
        <f t="shared" si="231"/>
        <v>#N/A</v>
      </c>
      <c r="BY60" s="7" t="e">
        <f t="shared" si="231"/>
        <v>#N/A</v>
      </c>
      <c r="BZ60" s="7" t="e">
        <f t="shared" si="231"/>
        <v>#N/A</v>
      </c>
      <c r="CA60" s="7" t="e">
        <f t="shared" si="231"/>
        <v>#N/A</v>
      </c>
      <c r="CB60" s="7">
        <f t="shared" si="231"/>
        <v>2.1359333333341723E-3</v>
      </c>
      <c r="CC60" s="7">
        <f t="shared" si="231"/>
        <v>1.2972128717951392E-2</v>
      </c>
      <c r="CD60" s="7">
        <f t="shared" si="231"/>
        <v>-0.14129736153846117</v>
      </c>
      <c r="CE60" s="7">
        <f t="shared" si="231"/>
        <v>-0.19067223076923057</v>
      </c>
      <c r="CF60" s="7">
        <f t="shared" si="231"/>
        <v>-0.23418848615384569</v>
      </c>
      <c r="CG60" s="7">
        <f t="shared" si="231"/>
        <v>-0.28187188256410245</v>
      </c>
      <c r="CH60" s="7">
        <f t="shared" si="231"/>
        <v>-0.30057782358974361</v>
      </c>
      <c r="CI60" s="7">
        <f t="shared" si="231"/>
        <v>-0.38748644666666676</v>
      </c>
      <c r="CJ60" s="7">
        <f t="shared" si="231"/>
        <v>-0.42202047538461551</v>
      </c>
      <c r="CK60" s="7">
        <f t="shared" si="231"/>
        <v>-0.47878916769230662</v>
      </c>
      <c r="CL60" s="7">
        <f t="shared" si="231"/>
        <v>-0.50905192820512868</v>
      </c>
      <c r="CM60" s="7">
        <f t="shared" si="231"/>
        <v>-0.53452251692307629</v>
      </c>
      <c r="CN60" s="7">
        <f t="shared" si="231"/>
        <v>-0.5514614630769219</v>
      </c>
      <c r="CO60" s="7">
        <f t="shared" si="231"/>
        <v>-0.55811101692307696</v>
      </c>
      <c r="CP60" s="7">
        <f t="shared" si="231"/>
        <v>-0.56017232923076987</v>
      </c>
      <c r="CQ60" s="7">
        <f t="shared" si="231"/>
        <v>-0.55880209025641037</v>
      </c>
      <c r="CR60" s="7">
        <f t="shared" si="231"/>
        <v>-0.55439572205128229</v>
      </c>
      <c r="CS60" s="7">
        <f t="shared" si="231"/>
        <v>-0.54734886820512774</v>
      </c>
      <c r="CT60" s="7">
        <f t="shared" si="231"/>
        <v>-0.53091623487179573</v>
      </c>
      <c r="CU60" s="7">
        <f t="shared" si="231"/>
        <v>-0.5276549348717956</v>
      </c>
      <c r="CV60" s="7">
        <f t="shared" si="231"/>
        <v>-0.50804512974358884</v>
      </c>
      <c r="CW60" s="7">
        <f t="shared" si="231"/>
        <v>-0.50530386820512829</v>
      </c>
      <c r="CX60" s="7">
        <f t="shared" si="231"/>
        <v>-0.48483397025640995</v>
      </c>
      <c r="CY60" s="7">
        <f t="shared" si="231"/>
        <v>-0.47328225794871814</v>
      </c>
      <c r="CZ60" s="7">
        <f t="shared" si="231"/>
        <v>-0.47011580410256482</v>
      </c>
      <c r="DA60" s="7">
        <f t="shared" si="231"/>
        <v>-0.45794788205128167</v>
      </c>
      <c r="DB60" s="7">
        <f t="shared" si="231"/>
        <v>-0.44535366307692259</v>
      </c>
      <c r="DC60" s="7">
        <f t="shared" si="231"/>
        <v>-0.43233366717948751</v>
      </c>
      <c r="DD60" s="7">
        <f t="shared" si="231"/>
        <v>-0.41892823333333373</v>
      </c>
      <c r="DE60" s="7">
        <f t="shared" si="231"/>
        <v>-0.40517807076923074</v>
      </c>
      <c r="DF60" s="7">
        <f t="shared" si="231"/>
        <v>-0.38442467025640958</v>
      </c>
      <c r="DG60" s="7">
        <f t="shared" si="231"/>
        <v>-0.37680507794871776</v>
      </c>
      <c r="DH60" s="7">
        <f t="shared" si="231"/>
        <v>-0.35627444461538582</v>
      </c>
      <c r="DI60" s="7">
        <f t="shared" si="231"/>
        <v>-0.34753862153846171</v>
      </c>
    </row>
    <row r="61" spans="1:113" x14ac:dyDescent="0.35">
      <c r="BA61" t="s">
        <v>959</v>
      </c>
      <c r="CZ61" s="7"/>
      <c r="DC61" s="7" t="e">
        <f>AVERAGE(BW60:DC60)</f>
        <v>#N/A</v>
      </c>
    </row>
    <row r="62" spans="1:113" x14ac:dyDescent="0.35">
      <c r="CZ62" s="7"/>
      <c r="DC62" s="7"/>
    </row>
    <row r="63" spans="1:113" x14ac:dyDescent="0.35">
      <c r="BA63" s="8" t="s">
        <v>960</v>
      </c>
    </row>
    <row r="64" spans="1:113"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row>
    <row r="65" spans="53:73" x14ac:dyDescent="0.35">
      <c r="BB65">
        <v>202301</v>
      </c>
      <c r="BC65">
        <f>IF(RIGHT(BB65)="4",BB65+97,BB65+1)</f>
        <v>202302</v>
      </c>
      <c r="BD65">
        <f t="shared" ref="BD65:BU65" si="232">IF(RIGHT(BC65)="4",BC65+97,BC65+1)</f>
        <v>202303</v>
      </c>
      <c r="BE65">
        <f t="shared" si="232"/>
        <v>202304</v>
      </c>
      <c r="BF65">
        <f t="shared" si="232"/>
        <v>202401</v>
      </c>
      <c r="BG65">
        <f t="shared" si="232"/>
        <v>202402</v>
      </c>
      <c r="BH65">
        <f t="shared" si="232"/>
        <v>202403</v>
      </c>
      <c r="BI65">
        <f t="shared" si="232"/>
        <v>202404</v>
      </c>
      <c r="BJ65">
        <f t="shared" si="232"/>
        <v>202501</v>
      </c>
      <c r="BK65">
        <f t="shared" si="232"/>
        <v>202502</v>
      </c>
      <c r="BL65">
        <f t="shared" si="232"/>
        <v>202503</v>
      </c>
      <c r="BM65">
        <f t="shared" si="232"/>
        <v>202504</v>
      </c>
      <c r="BN65">
        <f t="shared" si="232"/>
        <v>202601</v>
      </c>
      <c r="BO65">
        <f>IF(RIGHT(BN65)="4",BN65+97,BN65+1)</f>
        <v>202602</v>
      </c>
      <c r="BP65">
        <f t="shared" si="232"/>
        <v>202603</v>
      </c>
      <c r="BQ65">
        <f t="shared" si="232"/>
        <v>202604</v>
      </c>
      <c r="BR65">
        <f t="shared" si="232"/>
        <v>202701</v>
      </c>
      <c r="BS65">
        <f t="shared" si="232"/>
        <v>202702</v>
      </c>
      <c r="BT65">
        <f t="shared" si="232"/>
        <v>202703</v>
      </c>
      <c r="BU65">
        <f t="shared" si="232"/>
        <v>202704</v>
      </c>
    </row>
    <row r="66" spans="53:73" x14ac:dyDescent="0.35">
      <c r="BA66" t="s">
        <v>942</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row>
    <row r="67" spans="53:73" x14ac:dyDescent="0.35">
      <c r="BA67" t="str">
        <f>A50</f>
        <v>February 2025 MPR</v>
      </c>
      <c r="BB67" s="7" t="e">
        <f t="shared" ref="BB67:BG67" si="233">HLOOKUP(BB$65,$B$49:$R$50,2,FALSE)</f>
        <v>#N/A</v>
      </c>
      <c r="BC67" s="7" t="e">
        <f t="shared" si="233"/>
        <v>#N/A</v>
      </c>
      <c r="BD67" s="7" t="e">
        <f t="shared" si="233"/>
        <v>#N/A</v>
      </c>
      <c r="BE67" s="7" t="e">
        <f t="shared" si="233"/>
        <v>#N/A</v>
      </c>
      <c r="BF67" s="7" t="e">
        <f t="shared" si="233"/>
        <v>#N/A</v>
      </c>
      <c r="BG67" s="7" t="e">
        <f t="shared" si="233"/>
        <v>#N/A</v>
      </c>
      <c r="BH67" s="7" t="e">
        <f t="shared" ref="BH67:BU67" si="234">HLOOKUP(BH$65,$B$49:$R$50,2,FALSE)</f>
        <v>#N/A</v>
      </c>
      <c r="BI67" s="7" t="e">
        <f t="shared" si="234"/>
        <v>#N/A</v>
      </c>
      <c r="BJ67" s="7">
        <f t="shared" si="234"/>
        <v>4.5991087000000004</v>
      </c>
      <c r="BK67" s="7">
        <f t="shared" si="234"/>
        <v>4.3896177288888882</v>
      </c>
      <c r="BL67" s="7">
        <f t="shared" si="234"/>
        <v>4.2244265155555558</v>
      </c>
      <c r="BM67" s="7">
        <f t="shared" si="234"/>
        <v>4.1169166800000001</v>
      </c>
      <c r="BN67" s="7">
        <f t="shared" si="234"/>
        <v>4.0936293033333335</v>
      </c>
      <c r="BO67" s="7">
        <f t="shared" si="234"/>
        <v>4.0876992044444451</v>
      </c>
      <c r="BP67" s="7">
        <f t="shared" si="234"/>
        <v>4.0756175911111105</v>
      </c>
      <c r="BQ67" s="7">
        <f t="shared" si="234"/>
        <v>4.0500661733333336</v>
      </c>
      <c r="BR67" s="7">
        <f t="shared" si="234"/>
        <v>4.0238430333333337</v>
      </c>
      <c r="BS67" s="7">
        <f t="shared" si="234"/>
        <v>4.0028839400000003</v>
      </c>
      <c r="BT67" s="7">
        <f t="shared" si="234"/>
        <v>3.9799537822222226</v>
      </c>
      <c r="BU67" s="7">
        <f t="shared" si="234"/>
        <v>3.9569564266666664</v>
      </c>
    </row>
    <row r="68" spans="53:73" x14ac:dyDescent="0.35">
      <c r="BA68" t="str">
        <f>BA50</f>
        <v>May 2025 MPR</v>
      </c>
      <c r="BB68" s="7" t="e">
        <f t="shared" ref="BB68:BH68" si="235">HLOOKUP(BB$65,$BB$49:$BR$50,2,FALSE)</f>
        <v>#N/A</v>
      </c>
      <c r="BC68" s="7" t="e">
        <f t="shared" si="235"/>
        <v>#N/A</v>
      </c>
      <c r="BD68" s="7" t="e">
        <f t="shared" si="235"/>
        <v>#N/A</v>
      </c>
      <c r="BE68" s="7" t="e">
        <f t="shared" si="235"/>
        <v>#N/A</v>
      </c>
      <c r="BF68" s="7" t="e">
        <f t="shared" si="235"/>
        <v>#N/A</v>
      </c>
      <c r="BG68" s="7" t="e">
        <f t="shared" si="235"/>
        <v>#N/A</v>
      </c>
      <c r="BH68" s="7" t="e">
        <f t="shared" si="235"/>
        <v>#N/A</v>
      </c>
      <c r="BI68" s="25">
        <f>BI66</f>
        <v>4.75</v>
      </c>
      <c r="BJ68" s="7" t="e">
        <f t="shared" ref="BJ68:BU68" si="236">HLOOKUP(BJ$65,$BB$49:$BR$50,2,FALSE)</f>
        <v>#N/A</v>
      </c>
      <c r="BK68" s="7">
        <f t="shared" si="236"/>
        <v>4.2832852410256415</v>
      </c>
      <c r="BL68" s="7">
        <f t="shared" si="236"/>
        <v>3.9409657025641027</v>
      </c>
      <c r="BM68" s="7">
        <f t="shared" si="236"/>
        <v>3.6889384923076922</v>
      </c>
      <c r="BN68" s="7">
        <f t="shared" si="236"/>
        <v>3.5615932794871799</v>
      </c>
      <c r="BO68" s="7">
        <f t="shared" si="236"/>
        <v>3.5286707256410259</v>
      </c>
      <c r="BP68" s="7">
        <f t="shared" si="236"/>
        <v>3.5289839871794872</v>
      </c>
      <c r="BQ68" s="7">
        <f t="shared" si="236"/>
        <v>3.5378557846153846</v>
      </c>
      <c r="BR68" s="7">
        <f t="shared" si="236"/>
        <v>3.5463124692307688</v>
      </c>
      <c r="BS68" s="7">
        <f t="shared" si="236"/>
        <v>3.5576722025641025</v>
      </c>
      <c r="BT68" s="7">
        <f t="shared" si="236"/>
        <v>3.5748771641025647</v>
      </c>
      <c r="BU68" s="7">
        <f t="shared" si="236"/>
        <v>3.5976844564102564</v>
      </c>
    </row>
    <row r="69" spans="53:73" x14ac:dyDescent="0.35">
      <c r="BA69" t="s">
        <v>958</v>
      </c>
      <c r="BH69" s="7" t="e">
        <f>BH68-BH67</f>
        <v>#N/A</v>
      </c>
      <c r="BI69" s="7" t="e">
        <f t="shared" ref="BI69:BU69" si="237">BI68-BI67</f>
        <v>#N/A</v>
      </c>
      <c r="BJ69" s="7" t="e">
        <f t="shared" si="237"/>
        <v>#N/A</v>
      </c>
      <c r="BK69" s="7">
        <f t="shared" si="237"/>
        <v>-0.10633248786324678</v>
      </c>
      <c r="BL69" s="7">
        <f t="shared" si="237"/>
        <v>-0.28346081299145309</v>
      </c>
      <c r="BM69" s="7">
        <f t="shared" si="237"/>
        <v>-0.42797818769230789</v>
      </c>
      <c r="BN69" s="7">
        <f t="shared" si="237"/>
        <v>-0.53203602384615367</v>
      </c>
      <c r="BO69" s="7">
        <f t="shared" si="237"/>
        <v>-0.55902847880341922</v>
      </c>
      <c r="BP69" s="7">
        <f t="shared" si="237"/>
        <v>-0.5466336039316233</v>
      </c>
      <c r="BQ69" s="7">
        <f t="shared" si="237"/>
        <v>-0.51221038871794899</v>
      </c>
      <c r="BR69" s="7">
        <f t="shared" si="237"/>
        <v>-0.47753056410256489</v>
      </c>
      <c r="BS69" s="7">
        <f t="shared" si="237"/>
        <v>-0.4452117374358977</v>
      </c>
      <c r="BT69" s="7">
        <f t="shared" si="237"/>
        <v>-0.40507661811965789</v>
      </c>
      <c r="BU69" s="7">
        <f t="shared" si="237"/>
        <v>-0.35927197025641</v>
      </c>
    </row>
    <row r="70" spans="53:73" x14ac:dyDescent="0.35">
      <c r="BA70" t="s">
        <v>959</v>
      </c>
      <c r="BS70" s="7" t="e">
        <f>AVERAGE(BH69:BS69)</f>
        <v>#N/A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DH66"/>
  <sheetViews>
    <sheetView workbookViewId="0">
      <pane xSplit="1" ySplit="4" topLeftCell="CW42" activePane="bottomRight" state="frozen"/>
      <selection activeCell="O33" sqref="O33"/>
      <selection pane="topRight" activeCell="O33" sqref="O33"/>
      <selection pane="bottomLeft" activeCell="O33" sqref="O33"/>
      <selection pane="bottomRight" activeCell="BA36" sqref="BA36"/>
    </sheetView>
  </sheetViews>
  <sheetFormatPr defaultRowHeight="14.5" x14ac:dyDescent="0.35"/>
  <cols>
    <col min="1" max="49" width="10.7265625" bestFit="1" customWidth="1"/>
    <col min="52" max="112" width="10.7265625" bestFit="1" customWidth="1"/>
  </cols>
  <sheetData>
    <row r="1" spans="1:112" x14ac:dyDescent="0.35">
      <c r="A1" s="49" t="str">
        <f>'Market pricing dates'!A2</f>
        <v>February 2025 MPR</v>
      </c>
      <c r="C1" t="str">
        <f>'Market pricing dates'!A12</f>
        <v>15 working days to 31 Jan 2025</v>
      </c>
      <c r="AZ1" s="49" t="str">
        <f>'Market pricing dates'!D2</f>
        <v>May 2025 MPR</v>
      </c>
      <c r="BB1" t="str">
        <f>'Market pricing dates'!D12</f>
        <v>15 working days to 29 Apr 2025</v>
      </c>
    </row>
    <row r="2" spans="1:112" x14ac:dyDescent="0.35">
      <c r="A2" t="s">
        <v>946</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946</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12" x14ac:dyDescent="0.35">
      <c r="A3" t="s">
        <v>947</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947</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12" x14ac:dyDescent="0.35">
      <c r="A4" t="s">
        <v>948</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948</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949</v>
      </c>
      <c r="AZ5" s="8" t="s">
        <v>949</v>
      </c>
    </row>
    <row r="6" spans="1:112" x14ac:dyDescent="0.35">
      <c r="A6" s="6">
        <f t="shared" ref="A6:A14" si="4">A11-7</f>
        <v>45670</v>
      </c>
      <c r="B6" s="6">
        <f>A6</f>
        <v>45670</v>
      </c>
      <c r="C6" s="6">
        <f>$B6+C$4</f>
        <v>45700.416666700003</v>
      </c>
      <c r="D6" s="6">
        <f t="shared" ref="D6:AW11" si="5">$B6+D$4</f>
        <v>45730.833333399998</v>
      </c>
      <c r="E6" s="6">
        <f t="shared" si="5"/>
        <v>45761.250000100001</v>
      </c>
      <c r="F6" s="6">
        <f t="shared" si="5"/>
        <v>45791.666666800003</v>
      </c>
      <c r="G6" s="6">
        <f t="shared" si="5"/>
        <v>45822.083333499999</v>
      </c>
      <c r="H6" s="6">
        <f t="shared" si="5"/>
        <v>45852.500000200002</v>
      </c>
      <c r="I6" s="6">
        <f t="shared" si="5"/>
        <v>45882.916666899997</v>
      </c>
      <c r="J6" s="6">
        <f t="shared" si="5"/>
        <v>45913.3333336</v>
      </c>
      <c r="K6" s="6">
        <f t="shared" si="5"/>
        <v>45943.750000300002</v>
      </c>
      <c r="L6" s="6">
        <f t="shared" si="5"/>
        <v>45974.166666999998</v>
      </c>
      <c r="M6" s="6">
        <f t="shared" si="5"/>
        <v>46004.5833337</v>
      </c>
      <c r="N6" s="6">
        <f t="shared" si="5"/>
        <v>46035.000000400003</v>
      </c>
      <c r="O6" s="6">
        <f t="shared" si="5"/>
        <v>46065.416667099998</v>
      </c>
      <c r="P6" s="6">
        <f t="shared" si="5"/>
        <v>46095.833333800001</v>
      </c>
      <c r="Q6" s="6">
        <f t="shared" si="5"/>
        <v>46126.250000499997</v>
      </c>
      <c r="R6" s="6">
        <f t="shared" si="5"/>
        <v>46156.666667199999</v>
      </c>
      <c r="S6" s="6">
        <f t="shared" si="5"/>
        <v>46187.083333900002</v>
      </c>
      <c r="T6" s="6">
        <f t="shared" si="5"/>
        <v>46217.500000599997</v>
      </c>
      <c r="U6" s="6">
        <f t="shared" si="5"/>
        <v>46247.9166673</v>
      </c>
      <c r="V6" s="6">
        <f t="shared" si="5"/>
        <v>46278.333334000003</v>
      </c>
      <c r="W6" s="6">
        <f t="shared" si="5"/>
        <v>46308.750000699998</v>
      </c>
      <c r="X6" s="6">
        <f t="shared" si="5"/>
        <v>46339.166667400001</v>
      </c>
      <c r="Y6" s="6">
        <f t="shared" si="5"/>
        <v>46369.583334099996</v>
      </c>
      <c r="Z6" s="6">
        <f t="shared" si="5"/>
        <v>46400.000000799999</v>
      </c>
      <c r="AA6" s="6">
        <f t="shared" si="5"/>
        <v>46430.416667500001</v>
      </c>
      <c r="AB6" s="6">
        <f t="shared" si="5"/>
        <v>46460.833334199997</v>
      </c>
      <c r="AC6" s="6">
        <f t="shared" si="5"/>
        <v>46491.2500009</v>
      </c>
      <c r="AD6" s="6">
        <f t="shared" si="5"/>
        <v>46521.666667600002</v>
      </c>
      <c r="AE6" s="6">
        <f t="shared" si="5"/>
        <v>46552.083334299998</v>
      </c>
      <c r="AF6" s="6">
        <f t="shared" si="5"/>
        <v>46582.500001</v>
      </c>
      <c r="AG6" s="6">
        <f t="shared" si="5"/>
        <v>46612.916667700003</v>
      </c>
      <c r="AH6" s="6">
        <f t="shared" si="5"/>
        <v>46643.333334399998</v>
      </c>
      <c r="AI6" s="6">
        <f t="shared" si="5"/>
        <v>46673.750001100001</v>
      </c>
      <c r="AJ6" s="6">
        <f t="shared" si="5"/>
        <v>46704.166667799997</v>
      </c>
      <c r="AK6" s="6">
        <f t="shared" si="5"/>
        <v>46734.583334499999</v>
      </c>
      <c r="AL6" s="6">
        <f t="shared" si="5"/>
        <v>46765.000001200002</v>
      </c>
      <c r="AM6" s="6">
        <f t="shared" si="5"/>
        <v>46795.416667899997</v>
      </c>
      <c r="AN6" s="6">
        <f t="shared" si="5"/>
        <v>46825.8333346</v>
      </c>
      <c r="AO6" s="6">
        <f t="shared" si="5"/>
        <v>46856.250001299995</v>
      </c>
      <c r="AP6" s="6">
        <f t="shared" si="5"/>
        <v>46886.666667999998</v>
      </c>
      <c r="AQ6" s="6">
        <f t="shared" si="5"/>
        <v>46917.083334700001</v>
      </c>
      <c r="AR6" s="6">
        <f t="shared" si="5"/>
        <v>46947.500001399996</v>
      </c>
      <c r="AS6" s="6">
        <f t="shared" si="5"/>
        <v>46977.916668099999</v>
      </c>
      <c r="AT6" s="6">
        <f t="shared" si="5"/>
        <v>47008.333334800001</v>
      </c>
      <c r="AU6" s="6">
        <f t="shared" si="5"/>
        <v>47038.750001499997</v>
      </c>
      <c r="AV6" s="6">
        <f t="shared" si="5"/>
        <v>47069.1666682</v>
      </c>
      <c r="AW6" s="6">
        <f t="shared" si="5"/>
        <v>47099.583334900002</v>
      </c>
      <c r="AZ6" s="6">
        <f t="shared" ref="AZ6:AZ14" si="6">AZ11-7</f>
        <v>45756</v>
      </c>
      <c r="BA6" s="6">
        <f>AZ6</f>
        <v>45756</v>
      </c>
      <c r="BB6" s="6">
        <f>$AZ6+BB$4</f>
        <v>45786.416666700003</v>
      </c>
      <c r="BC6" s="6">
        <f t="shared" ref="BC6:CV11" si="7">$AZ6+BC$4</f>
        <v>45816.833333399998</v>
      </c>
      <c r="BD6" s="6">
        <f t="shared" si="7"/>
        <v>45847.250000100001</v>
      </c>
      <c r="BE6" s="6">
        <f t="shared" si="7"/>
        <v>45877.666666800003</v>
      </c>
      <c r="BF6" s="6">
        <f t="shared" si="7"/>
        <v>45908.083333499999</v>
      </c>
      <c r="BG6" s="6">
        <f t="shared" si="7"/>
        <v>45938.500000200002</v>
      </c>
      <c r="BH6" s="6">
        <f t="shared" si="7"/>
        <v>45968.916666899997</v>
      </c>
      <c r="BI6" s="6">
        <f t="shared" si="7"/>
        <v>45999.3333336</v>
      </c>
      <c r="BJ6" s="6">
        <f t="shared" si="7"/>
        <v>46029.750000300002</v>
      </c>
      <c r="BK6" s="6">
        <f t="shared" si="7"/>
        <v>46060.166666999998</v>
      </c>
      <c r="BL6" s="6">
        <f t="shared" si="7"/>
        <v>46090.5833337</v>
      </c>
      <c r="BM6" s="6">
        <f t="shared" si="7"/>
        <v>46121.000000400003</v>
      </c>
      <c r="BN6" s="6">
        <f t="shared" si="7"/>
        <v>46151.416667099998</v>
      </c>
      <c r="BO6" s="6">
        <f t="shared" si="7"/>
        <v>46181.833333800001</v>
      </c>
      <c r="BP6" s="6">
        <f t="shared" si="7"/>
        <v>46212.250000499997</v>
      </c>
      <c r="BQ6" s="6">
        <f t="shared" si="7"/>
        <v>46242.666667199999</v>
      </c>
      <c r="BR6" s="6">
        <f t="shared" si="7"/>
        <v>46273.083333900002</v>
      </c>
      <c r="BS6" s="6">
        <f t="shared" si="7"/>
        <v>46303.500000599997</v>
      </c>
      <c r="BT6" s="6">
        <f t="shared" si="7"/>
        <v>46333.9166673</v>
      </c>
      <c r="BU6" s="6">
        <f t="shared" si="7"/>
        <v>46364.333334000003</v>
      </c>
      <c r="BV6" s="6">
        <f t="shared" si="7"/>
        <v>46394.750000699998</v>
      </c>
      <c r="BW6" s="6">
        <f t="shared" si="7"/>
        <v>46425.166667400001</v>
      </c>
      <c r="BX6" s="6">
        <f t="shared" si="7"/>
        <v>46455.583334099996</v>
      </c>
      <c r="BY6" s="6">
        <f t="shared" si="7"/>
        <v>46486.000000799999</v>
      </c>
      <c r="BZ6" s="6">
        <f t="shared" si="7"/>
        <v>46516.416667500001</v>
      </c>
      <c r="CA6" s="6">
        <f t="shared" si="7"/>
        <v>46546.833334199997</v>
      </c>
      <c r="CB6" s="6">
        <f t="shared" si="7"/>
        <v>46577.2500009</v>
      </c>
      <c r="CC6" s="6">
        <f t="shared" si="7"/>
        <v>46607.666667600002</v>
      </c>
      <c r="CD6" s="6">
        <f t="shared" si="7"/>
        <v>46638.083334299998</v>
      </c>
      <c r="CE6" s="6">
        <f t="shared" si="7"/>
        <v>46668.500001</v>
      </c>
      <c r="CF6" s="6">
        <f t="shared" si="7"/>
        <v>46698.916667700003</v>
      </c>
      <c r="CG6" s="6">
        <f t="shared" si="7"/>
        <v>46729.333334399998</v>
      </c>
      <c r="CH6" s="6">
        <f t="shared" si="7"/>
        <v>46759.750001100001</v>
      </c>
      <c r="CI6" s="6">
        <f t="shared" si="7"/>
        <v>46790.166667799997</v>
      </c>
      <c r="CJ6" s="6">
        <f t="shared" si="7"/>
        <v>46820.583334499999</v>
      </c>
      <c r="CK6" s="6">
        <f t="shared" si="7"/>
        <v>46851.000001200002</v>
      </c>
      <c r="CL6" s="6">
        <f t="shared" si="7"/>
        <v>46881.416667899997</v>
      </c>
      <c r="CM6" s="6">
        <f t="shared" si="7"/>
        <v>46911.8333346</v>
      </c>
      <c r="CN6" s="6">
        <f t="shared" si="7"/>
        <v>46942.250001299995</v>
      </c>
      <c r="CO6" s="6">
        <f t="shared" si="7"/>
        <v>46972.666667999998</v>
      </c>
      <c r="CP6" s="6">
        <f t="shared" si="7"/>
        <v>47003.083334700001</v>
      </c>
      <c r="CQ6" s="6">
        <f t="shared" si="7"/>
        <v>47033.500001399996</v>
      </c>
      <c r="CR6" s="6">
        <f t="shared" si="7"/>
        <v>47063.916668099999</v>
      </c>
      <c r="CS6" s="6">
        <f t="shared" si="7"/>
        <v>47094.333334800001</v>
      </c>
      <c r="CT6" s="6">
        <f t="shared" si="7"/>
        <v>47124.750001499997</v>
      </c>
      <c r="CU6" s="6">
        <f t="shared" si="7"/>
        <v>47155.1666682</v>
      </c>
      <c r="CV6" s="6">
        <f t="shared" si="7"/>
        <v>47185.583334900002</v>
      </c>
      <c r="CW6" s="6"/>
      <c r="CX6" s="6"/>
      <c r="CY6" s="6"/>
      <c r="CZ6" s="6"/>
      <c r="DA6" s="6"/>
      <c r="DB6" s="6"/>
      <c r="DC6" s="6"/>
      <c r="DD6" s="6"/>
      <c r="DE6" s="6"/>
      <c r="DF6" s="6"/>
      <c r="DG6" s="6"/>
      <c r="DH6" s="6"/>
    </row>
    <row r="7" spans="1:112" x14ac:dyDescent="0.35">
      <c r="A7" s="6">
        <f t="shared" si="4"/>
        <v>45671</v>
      </c>
      <c r="B7" s="6">
        <f t="shared" ref="B7:B18" si="8">A7</f>
        <v>45671</v>
      </c>
      <c r="C7" s="6">
        <f t="shared" ref="C7:R20" si="9">$B7+C$4</f>
        <v>45701.416666700003</v>
      </c>
      <c r="D7" s="6">
        <f t="shared" si="5"/>
        <v>45731.833333399998</v>
      </c>
      <c r="E7" s="6">
        <f t="shared" si="5"/>
        <v>45762.250000100001</v>
      </c>
      <c r="F7" s="6">
        <f t="shared" si="5"/>
        <v>45792.666666800003</v>
      </c>
      <c r="G7" s="6">
        <f t="shared" si="5"/>
        <v>45823.083333499999</v>
      </c>
      <c r="H7" s="6">
        <f t="shared" si="5"/>
        <v>45853.500000200002</v>
      </c>
      <c r="I7" s="6">
        <f t="shared" si="5"/>
        <v>45883.916666899997</v>
      </c>
      <c r="J7" s="6">
        <f t="shared" si="5"/>
        <v>45914.3333336</v>
      </c>
      <c r="K7" s="6">
        <f t="shared" si="5"/>
        <v>45944.750000300002</v>
      </c>
      <c r="L7" s="6">
        <f t="shared" si="5"/>
        <v>45975.166666999998</v>
      </c>
      <c r="M7" s="6">
        <f t="shared" si="5"/>
        <v>46005.5833337</v>
      </c>
      <c r="N7" s="6">
        <f t="shared" si="5"/>
        <v>46036.000000400003</v>
      </c>
      <c r="O7" s="6">
        <f t="shared" si="5"/>
        <v>46066.416667099998</v>
      </c>
      <c r="P7" s="6">
        <f t="shared" si="5"/>
        <v>46096.833333800001</v>
      </c>
      <c r="Q7" s="6">
        <f t="shared" si="5"/>
        <v>46127.250000499997</v>
      </c>
      <c r="R7" s="6">
        <f t="shared" si="5"/>
        <v>46157.666667199999</v>
      </c>
      <c r="S7" s="6">
        <f t="shared" si="5"/>
        <v>46188.083333900002</v>
      </c>
      <c r="T7" s="6">
        <f t="shared" si="5"/>
        <v>46218.500000599997</v>
      </c>
      <c r="U7" s="6">
        <f t="shared" si="5"/>
        <v>46248.9166673</v>
      </c>
      <c r="V7" s="6">
        <f t="shared" si="5"/>
        <v>46279.333334000003</v>
      </c>
      <c r="W7" s="6">
        <f t="shared" si="5"/>
        <v>46309.750000699998</v>
      </c>
      <c r="X7" s="6">
        <f t="shared" si="5"/>
        <v>46340.166667400001</v>
      </c>
      <c r="Y7" s="6">
        <f t="shared" si="5"/>
        <v>46370.583334099996</v>
      </c>
      <c r="Z7" s="6">
        <f t="shared" si="5"/>
        <v>46401.000000799999</v>
      </c>
      <c r="AA7" s="6">
        <f t="shared" si="5"/>
        <v>46431.416667500001</v>
      </c>
      <c r="AB7" s="6">
        <f t="shared" si="5"/>
        <v>46461.833334199997</v>
      </c>
      <c r="AC7" s="6">
        <f t="shared" si="5"/>
        <v>46492.2500009</v>
      </c>
      <c r="AD7" s="6">
        <f t="shared" si="5"/>
        <v>46522.666667600002</v>
      </c>
      <c r="AE7" s="6">
        <f t="shared" si="5"/>
        <v>46553.083334299998</v>
      </c>
      <c r="AF7" s="6">
        <f t="shared" si="5"/>
        <v>46583.500001</v>
      </c>
      <c r="AG7" s="6">
        <f t="shared" si="5"/>
        <v>46613.916667700003</v>
      </c>
      <c r="AH7" s="6">
        <f t="shared" si="5"/>
        <v>46644.333334399998</v>
      </c>
      <c r="AI7" s="6">
        <f t="shared" si="5"/>
        <v>46674.750001100001</v>
      </c>
      <c r="AJ7" s="6">
        <f t="shared" si="5"/>
        <v>46705.166667799997</v>
      </c>
      <c r="AK7" s="6">
        <f t="shared" si="5"/>
        <v>46735.583334499999</v>
      </c>
      <c r="AL7" s="6">
        <f t="shared" si="5"/>
        <v>46766.000001200002</v>
      </c>
      <c r="AM7" s="6">
        <f t="shared" si="5"/>
        <v>46796.416667899997</v>
      </c>
      <c r="AN7" s="6">
        <f t="shared" si="5"/>
        <v>46826.8333346</v>
      </c>
      <c r="AO7" s="6">
        <f t="shared" si="5"/>
        <v>46857.250001299995</v>
      </c>
      <c r="AP7" s="6">
        <f t="shared" si="5"/>
        <v>46887.666667999998</v>
      </c>
      <c r="AQ7" s="6">
        <f t="shared" si="5"/>
        <v>46918.083334700001</v>
      </c>
      <c r="AR7" s="6">
        <f t="shared" si="5"/>
        <v>46948.500001399996</v>
      </c>
      <c r="AS7" s="6">
        <f t="shared" si="5"/>
        <v>46978.916668099999</v>
      </c>
      <c r="AT7" s="6">
        <f t="shared" si="5"/>
        <v>47009.333334800001</v>
      </c>
      <c r="AU7" s="6">
        <f t="shared" si="5"/>
        <v>47039.750001499997</v>
      </c>
      <c r="AV7" s="6">
        <f t="shared" si="5"/>
        <v>47070.1666682</v>
      </c>
      <c r="AW7" s="6">
        <f t="shared" si="5"/>
        <v>47100.583334900002</v>
      </c>
      <c r="AZ7" s="6">
        <f t="shared" si="6"/>
        <v>45757</v>
      </c>
      <c r="BA7" s="6">
        <f t="shared" ref="BA7:BA18" si="10">AZ7</f>
        <v>45757</v>
      </c>
      <c r="BB7" s="6">
        <f t="shared" ref="BB7:BQ20" si="11">$AZ7+BB$4</f>
        <v>45787.416666700003</v>
      </c>
      <c r="BC7" s="6">
        <f t="shared" si="11"/>
        <v>45817.833333399998</v>
      </c>
      <c r="BD7" s="6">
        <f t="shared" si="11"/>
        <v>45848.250000100001</v>
      </c>
      <c r="BE7" s="6">
        <f t="shared" si="11"/>
        <v>45878.666666800003</v>
      </c>
      <c r="BF7" s="6">
        <f t="shared" si="11"/>
        <v>45909.083333499999</v>
      </c>
      <c r="BG7" s="6">
        <f t="shared" si="11"/>
        <v>45939.500000200002</v>
      </c>
      <c r="BH7" s="6">
        <f t="shared" si="11"/>
        <v>45969.916666899997</v>
      </c>
      <c r="BI7" s="6">
        <f t="shared" si="11"/>
        <v>46000.3333336</v>
      </c>
      <c r="BJ7" s="6">
        <f t="shared" si="11"/>
        <v>46030.750000300002</v>
      </c>
      <c r="BK7" s="6">
        <f t="shared" si="11"/>
        <v>46061.166666999998</v>
      </c>
      <c r="BL7" s="6">
        <f t="shared" si="11"/>
        <v>46091.5833337</v>
      </c>
      <c r="BM7" s="6">
        <f t="shared" si="11"/>
        <v>46122.000000400003</v>
      </c>
      <c r="BN7" s="6">
        <f t="shared" si="11"/>
        <v>46152.416667099998</v>
      </c>
      <c r="BO7" s="6">
        <f t="shared" si="11"/>
        <v>46182.833333800001</v>
      </c>
      <c r="BP7" s="6">
        <f t="shared" si="11"/>
        <v>46213.250000499997</v>
      </c>
      <c r="BQ7" s="6">
        <f t="shared" si="11"/>
        <v>46243.666667199999</v>
      </c>
      <c r="BR7" s="6">
        <f t="shared" si="7"/>
        <v>46274.083333900002</v>
      </c>
      <c r="BS7" s="6">
        <f t="shared" si="7"/>
        <v>46304.500000599997</v>
      </c>
      <c r="BT7" s="6">
        <f t="shared" si="7"/>
        <v>46334.9166673</v>
      </c>
      <c r="BU7" s="6">
        <f t="shared" si="7"/>
        <v>46365.333334000003</v>
      </c>
      <c r="BV7" s="6">
        <f t="shared" si="7"/>
        <v>46395.750000699998</v>
      </c>
      <c r="BW7" s="6">
        <f t="shared" si="7"/>
        <v>46426.166667400001</v>
      </c>
      <c r="BX7" s="6">
        <f t="shared" si="7"/>
        <v>46456.583334099996</v>
      </c>
      <c r="BY7" s="6">
        <f t="shared" si="7"/>
        <v>46487.000000799999</v>
      </c>
      <c r="BZ7" s="6">
        <f t="shared" si="7"/>
        <v>46517.416667500001</v>
      </c>
      <c r="CA7" s="6">
        <f t="shared" si="7"/>
        <v>46547.833334199997</v>
      </c>
      <c r="CB7" s="6">
        <f t="shared" si="7"/>
        <v>46578.2500009</v>
      </c>
      <c r="CC7" s="6">
        <f t="shared" si="7"/>
        <v>46608.666667600002</v>
      </c>
      <c r="CD7" s="6">
        <f t="shared" si="7"/>
        <v>46639.083334299998</v>
      </c>
      <c r="CE7" s="6">
        <f t="shared" si="7"/>
        <v>46669.500001</v>
      </c>
      <c r="CF7" s="6">
        <f t="shared" si="7"/>
        <v>46699.916667700003</v>
      </c>
      <c r="CG7" s="6">
        <f t="shared" si="7"/>
        <v>46730.333334399998</v>
      </c>
      <c r="CH7" s="6">
        <f t="shared" si="7"/>
        <v>46760.750001100001</v>
      </c>
      <c r="CI7" s="6">
        <f t="shared" si="7"/>
        <v>46791.166667799997</v>
      </c>
      <c r="CJ7" s="6">
        <f t="shared" si="7"/>
        <v>46821.583334499999</v>
      </c>
      <c r="CK7" s="6">
        <f t="shared" si="7"/>
        <v>46852.000001200002</v>
      </c>
      <c r="CL7" s="6">
        <f t="shared" si="7"/>
        <v>46882.416667899997</v>
      </c>
      <c r="CM7" s="6">
        <f t="shared" si="7"/>
        <v>46912.8333346</v>
      </c>
      <c r="CN7" s="6">
        <f t="shared" si="7"/>
        <v>46943.250001299995</v>
      </c>
      <c r="CO7" s="6">
        <f t="shared" si="7"/>
        <v>46973.666667999998</v>
      </c>
      <c r="CP7" s="6">
        <f t="shared" si="7"/>
        <v>47004.083334700001</v>
      </c>
      <c r="CQ7" s="6">
        <f t="shared" si="7"/>
        <v>47034.500001399996</v>
      </c>
      <c r="CR7" s="6">
        <f t="shared" si="7"/>
        <v>47064.916668099999</v>
      </c>
      <c r="CS7" s="6">
        <f t="shared" si="7"/>
        <v>47095.333334800001</v>
      </c>
      <c r="CT7" s="6">
        <f t="shared" si="7"/>
        <v>47125.750001499997</v>
      </c>
      <c r="CU7" s="6">
        <f t="shared" si="7"/>
        <v>47156.1666682</v>
      </c>
      <c r="CV7" s="6">
        <f t="shared" si="7"/>
        <v>47186.583334900002</v>
      </c>
      <c r="CW7" s="6"/>
      <c r="CX7" s="6"/>
      <c r="CY7" s="6"/>
      <c r="CZ7" s="6"/>
      <c r="DA7" s="6"/>
      <c r="DB7" s="6"/>
      <c r="DC7" s="6"/>
      <c r="DD7" s="6"/>
      <c r="DE7" s="6"/>
      <c r="DF7" s="6"/>
      <c r="DG7" s="6"/>
      <c r="DH7" s="6"/>
    </row>
    <row r="8" spans="1:112" x14ac:dyDescent="0.35">
      <c r="A8" s="6">
        <f t="shared" si="4"/>
        <v>45672</v>
      </c>
      <c r="B8" s="6">
        <f t="shared" si="8"/>
        <v>45672</v>
      </c>
      <c r="C8" s="6">
        <f t="shared" si="9"/>
        <v>45702.416666700003</v>
      </c>
      <c r="D8" s="6">
        <f t="shared" si="5"/>
        <v>45732.833333399998</v>
      </c>
      <c r="E8" s="6">
        <f t="shared" si="5"/>
        <v>45763.250000100001</v>
      </c>
      <c r="F8" s="6">
        <f t="shared" si="5"/>
        <v>45793.666666800003</v>
      </c>
      <c r="G8" s="6">
        <f t="shared" si="5"/>
        <v>45824.083333499999</v>
      </c>
      <c r="H8" s="6">
        <f t="shared" si="5"/>
        <v>45854.500000200002</v>
      </c>
      <c r="I8" s="6">
        <f t="shared" si="5"/>
        <v>45884.916666899997</v>
      </c>
      <c r="J8" s="6">
        <f t="shared" si="5"/>
        <v>45915.3333336</v>
      </c>
      <c r="K8" s="6">
        <f t="shared" si="5"/>
        <v>45945.750000300002</v>
      </c>
      <c r="L8" s="6">
        <f t="shared" si="5"/>
        <v>45976.166666999998</v>
      </c>
      <c r="M8" s="6">
        <f t="shared" si="5"/>
        <v>46006.5833337</v>
      </c>
      <c r="N8" s="6">
        <f t="shared" si="5"/>
        <v>46037.000000400003</v>
      </c>
      <c r="O8" s="6">
        <f t="shared" si="5"/>
        <v>46067.416667099998</v>
      </c>
      <c r="P8" s="6">
        <f t="shared" si="5"/>
        <v>46097.833333800001</v>
      </c>
      <c r="Q8" s="6">
        <f t="shared" si="5"/>
        <v>46128.250000499997</v>
      </c>
      <c r="R8" s="6">
        <f t="shared" si="5"/>
        <v>46158.666667199999</v>
      </c>
      <c r="S8" s="6">
        <f t="shared" si="5"/>
        <v>46189.083333900002</v>
      </c>
      <c r="T8" s="6">
        <f t="shared" si="5"/>
        <v>46219.500000599997</v>
      </c>
      <c r="U8" s="6">
        <f t="shared" si="5"/>
        <v>46249.9166673</v>
      </c>
      <c r="V8" s="6">
        <f t="shared" si="5"/>
        <v>46280.333334000003</v>
      </c>
      <c r="W8" s="6">
        <f t="shared" si="5"/>
        <v>46310.750000699998</v>
      </c>
      <c r="X8" s="6">
        <f t="shared" si="5"/>
        <v>46341.166667400001</v>
      </c>
      <c r="Y8" s="6">
        <f t="shared" si="5"/>
        <v>46371.583334099996</v>
      </c>
      <c r="Z8" s="6">
        <f t="shared" si="5"/>
        <v>46402.000000799999</v>
      </c>
      <c r="AA8" s="6">
        <f t="shared" si="5"/>
        <v>46432.416667500001</v>
      </c>
      <c r="AB8" s="6">
        <f t="shared" si="5"/>
        <v>46462.833334199997</v>
      </c>
      <c r="AC8" s="6">
        <f t="shared" si="5"/>
        <v>46493.2500009</v>
      </c>
      <c r="AD8" s="6">
        <f t="shared" si="5"/>
        <v>46523.666667600002</v>
      </c>
      <c r="AE8" s="6">
        <f t="shared" si="5"/>
        <v>46554.083334299998</v>
      </c>
      <c r="AF8" s="6">
        <f t="shared" si="5"/>
        <v>46584.500001</v>
      </c>
      <c r="AG8" s="6">
        <f t="shared" si="5"/>
        <v>46614.916667700003</v>
      </c>
      <c r="AH8" s="6">
        <f t="shared" si="5"/>
        <v>46645.333334399998</v>
      </c>
      <c r="AI8" s="6">
        <f t="shared" si="5"/>
        <v>46675.750001100001</v>
      </c>
      <c r="AJ8" s="6">
        <f t="shared" si="5"/>
        <v>46706.166667799997</v>
      </c>
      <c r="AK8" s="6">
        <f t="shared" si="5"/>
        <v>46736.583334499999</v>
      </c>
      <c r="AL8" s="6">
        <f t="shared" si="5"/>
        <v>46767.000001200002</v>
      </c>
      <c r="AM8" s="6">
        <f t="shared" si="5"/>
        <v>46797.416667899997</v>
      </c>
      <c r="AN8" s="6">
        <f t="shared" si="5"/>
        <v>46827.8333346</v>
      </c>
      <c r="AO8" s="6">
        <f t="shared" si="5"/>
        <v>46858.250001299995</v>
      </c>
      <c r="AP8" s="6">
        <f t="shared" si="5"/>
        <v>46888.666667999998</v>
      </c>
      <c r="AQ8" s="6">
        <f t="shared" si="5"/>
        <v>46919.083334700001</v>
      </c>
      <c r="AR8" s="6">
        <f t="shared" si="5"/>
        <v>46949.500001399996</v>
      </c>
      <c r="AS8" s="6">
        <f t="shared" si="5"/>
        <v>46979.916668099999</v>
      </c>
      <c r="AT8" s="6">
        <f t="shared" si="5"/>
        <v>47010.333334800001</v>
      </c>
      <c r="AU8" s="6">
        <f t="shared" si="5"/>
        <v>47040.750001499997</v>
      </c>
      <c r="AV8" s="6">
        <f t="shared" si="5"/>
        <v>47071.1666682</v>
      </c>
      <c r="AW8" s="6">
        <f t="shared" si="5"/>
        <v>47101.583334900002</v>
      </c>
      <c r="AZ8" s="6">
        <f t="shared" si="6"/>
        <v>45758</v>
      </c>
      <c r="BA8" s="6">
        <f t="shared" si="10"/>
        <v>45758</v>
      </c>
      <c r="BB8" s="6">
        <f t="shared" si="11"/>
        <v>45788.416666700003</v>
      </c>
      <c r="BC8" s="6">
        <f t="shared" si="7"/>
        <v>45818.833333399998</v>
      </c>
      <c r="BD8" s="6">
        <f t="shared" si="7"/>
        <v>45849.250000100001</v>
      </c>
      <c r="BE8" s="6">
        <f t="shared" si="7"/>
        <v>45879.666666800003</v>
      </c>
      <c r="BF8" s="6">
        <f t="shared" si="7"/>
        <v>45910.083333499999</v>
      </c>
      <c r="BG8" s="6">
        <f t="shared" si="7"/>
        <v>45940.500000200002</v>
      </c>
      <c r="BH8" s="6">
        <f t="shared" si="7"/>
        <v>45970.916666899997</v>
      </c>
      <c r="BI8" s="6">
        <f t="shared" si="7"/>
        <v>46001.3333336</v>
      </c>
      <c r="BJ8" s="6">
        <f t="shared" si="7"/>
        <v>46031.750000300002</v>
      </c>
      <c r="BK8" s="6">
        <f t="shared" si="7"/>
        <v>46062.166666999998</v>
      </c>
      <c r="BL8" s="6">
        <f t="shared" si="7"/>
        <v>46092.5833337</v>
      </c>
      <c r="BM8" s="6">
        <f t="shared" si="7"/>
        <v>46123.000000400003</v>
      </c>
      <c r="BN8" s="6">
        <f t="shared" si="7"/>
        <v>46153.416667099998</v>
      </c>
      <c r="BO8" s="6">
        <f t="shared" si="7"/>
        <v>46183.833333800001</v>
      </c>
      <c r="BP8" s="6">
        <f t="shared" si="7"/>
        <v>46214.250000499997</v>
      </c>
      <c r="BQ8" s="6">
        <f t="shared" si="7"/>
        <v>46244.666667199999</v>
      </c>
      <c r="BR8" s="6">
        <f t="shared" si="7"/>
        <v>46275.083333900002</v>
      </c>
      <c r="BS8" s="6">
        <f t="shared" si="7"/>
        <v>46305.500000599997</v>
      </c>
      <c r="BT8" s="6">
        <f t="shared" si="7"/>
        <v>46335.9166673</v>
      </c>
      <c r="BU8" s="6">
        <f t="shared" si="7"/>
        <v>46366.333334000003</v>
      </c>
      <c r="BV8" s="6">
        <f t="shared" si="7"/>
        <v>46396.750000699998</v>
      </c>
      <c r="BW8" s="6">
        <f t="shared" si="7"/>
        <v>46427.166667400001</v>
      </c>
      <c r="BX8" s="6">
        <f t="shared" si="7"/>
        <v>46457.583334099996</v>
      </c>
      <c r="BY8" s="6">
        <f t="shared" si="7"/>
        <v>46488.000000799999</v>
      </c>
      <c r="BZ8" s="6">
        <f t="shared" si="7"/>
        <v>46518.416667500001</v>
      </c>
      <c r="CA8" s="6">
        <f t="shared" si="7"/>
        <v>46548.833334199997</v>
      </c>
      <c r="CB8" s="6">
        <f t="shared" si="7"/>
        <v>46579.2500009</v>
      </c>
      <c r="CC8" s="6">
        <f t="shared" si="7"/>
        <v>46609.666667600002</v>
      </c>
      <c r="CD8" s="6">
        <f t="shared" si="7"/>
        <v>46640.083334299998</v>
      </c>
      <c r="CE8" s="6">
        <f t="shared" si="7"/>
        <v>46670.500001</v>
      </c>
      <c r="CF8" s="6">
        <f t="shared" si="7"/>
        <v>46700.916667700003</v>
      </c>
      <c r="CG8" s="6">
        <f t="shared" si="7"/>
        <v>46731.333334399998</v>
      </c>
      <c r="CH8" s="6">
        <f t="shared" si="7"/>
        <v>46761.750001100001</v>
      </c>
      <c r="CI8" s="6">
        <f t="shared" si="7"/>
        <v>46792.166667799997</v>
      </c>
      <c r="CJ8" s="6">
        <f t="shared" si="7"/>
        <v>46822.583334499999</v>
      </c>
      <c r="CK8" s="6">
        <f t="shared" si="7"/>
        <v>46853.000001200002</v>
      </c>
      <c r="CL8" s="6">
        <f t="shared" si="7"/>
        <v>46883.416667899997</v>
      </c>
      <c r="CM8" s="6">
        <f t="shared" si="7"/>
        <v>46913.8333346</v>
      </c>
      <c r="CN8" s="6">
        <f t="shared" si="7"/>
        <v>46944.250001299995</v>
      </c>
      <c r="CO8" s="6">
        <f t="shared" si="7"/>
        <v>46974.666667999998</v>
      </c>
      <c r="CP8" s="6">
        <f t="shared" si="7"/>
        <v>47005.083334700001</v>
      </c>
      <c r="CQ8" s="6">
        <f t="shared" si="7"/>
        <v>47035.500001399996</v>
      </c>
      <c r="CR8" s="6">
        <f t="shared" si="7"/>
        <v>47065.916668099999</v>
      </c>
      <c r="CS8" s="6">
        <f t="shared" si="7"/>
        <v>47096.333334800001</v>
      </c>
      <c r="CT8" s="6">
        <f t="shared" si="7"/>
        <v>47126.750001499997</v>
      </c>
      <c r="CU8" s="6">
        <f t="shared" si="7"/>
        <v>47157.1666682</v>
      </c>
      <c r="CV8" s="6">
        <f t="shared" si="7"/>
        <v>47187.583334900002</v>
      </c>
      <c r="CW8" s="6"/>
      <c r="CX8" s="6"/>
      <c r="CY8" s="6"/>
      <c r="CZ8" s="6"/>
      <c r="DA8" s="6"/>
      <c r="DB8" s="6"/>
      <c r="DC8" s="6"/>
      <c r="DD8" s="6"/>
      <c r="DE8" s="6"/>
      <c r="DF8" s="6"/>
      <c r="DG8" s="6"/>
      <c r="DH8" s="6"/>
    </row>
    <row r="9" spans="1:112" x14ac:dyDescent="0.35">
      <c r="A9" s="6">
        <f t="shared" si="4"/>
        <v>45673</v>
      </c>
      <c r="B9" s="6">
        <f t="shared" si="8"/>
        <v>45673</v>
      </c>
      <c r="C9" s="6">
        <f t="shared" si="9"/>
        <v>45703.416666700003</v>
      </c>
      <c r="D9" s="6">
        <f t="shared" si="5"/>
        <v>45733.833333399998</v>
      </c>
      <c r="E9" s="6">
        <f t="shared" si="5"/>
        <v>45764.250000100001</v>
      </c>
      <c r="F9" s="6">
        <f t="shared" si="5"/>
        <v>45794.666666800003</v>
      </c>
      <c r="G9" s="6">
        <f t="shared" si="5"/>
        <v>45825.083333499999</v>
      </c>
      <c r="H9" s="6">
        <f t="shared" si="5"/>
        <v>45855.500000200002</v>
      </c>
      <c r="I9" s="6">
        <f t="shared" si="5"/>
        <v>45885.916666899997</v>
      </c>
      <c r="J9" s="6">
        <f t="shared" si="5"/>
        <v>45916.3333336</v>
      </c>
      <c r="K9" s="6">
        <f t="shared" si="5"/>
        <v>45946.750000300002</v>
      </c>
      <c r="L9" s="6">
        <f t="shared" si="5"/>
        <v>45977.166666999998</v>
      </c>
      <c r="M9" s="6">
        <f t="shared" si="5"/>
        <v>46007.5833337</v>
      </c>
      <c r="N9" s="6">
        <f t="shared" si="5"/>
        <v>46038.000000400003</v>
      </c>
      <c r="O9" s="6">
        <f t="shared" si="5"/>
        <v>46068.416667099998</v>
      </c>
      <c r="P9" s="6">
        <f t="shared" si="5"/>
        <v>46098.833333800001</v>
      </c>
      <c r="Q9" s="6">
        <f t="shared" si="5"/>
        <v>46129.250000499997</v>
      </c>
      <c r="R9" s="6">
        <f t="shared" si="5"/>
        <v>46159.666667199999</v>
      </c>
      <c r="S9" s="6">
        <f t="shared" si="5"/>
        <v>46190.083333900002</v>
      </c>
      <c r="T9" s="6">
        <f t="shared" si="5"/>
        <v>46220.500000599997</v>
      </c>
      <c r="U9" s="6">
        <f t="shared" si="5"/>
        <v>46250.9166673</v>
      </c>
      <c r="V9" s="6">
        <f t="shared" si="5"/>
        <v>46281.333334000003</v>
      </c>
      <c r="W9" s="6">
        <f t="shared" si="5"/>
        <v>46311.750000699998</v>
      </c>
      <c r="X9" s="6">
        <f t="shared" si="5"/>
        <v>46342.166667400001</v>
      </c>
      <c r="Y9" s="6">
        <f t="shared" si="5"/>
        <v>46372.583334099996</v>
      </c>
      <c r="Z9" s="6">
        <f t="shared" si="5"/>
        <v>46403.000000799999</v>
      </c>
      <c r="AA9" s="6">
        <f t="shared" si="5"/>
        <v>46433.416667500001</v>
      </c>
      <c r="AB9" s="6">
        <f t="shared" si="5"/>
        <v>46463.833334199997</v>
      </c>
      <c r="AC9" s="6">
        <f t="shared" si="5"/>
        <v>46494.2500009</v>
      </c>
      <c r="AD9" s="6">
        <f t="shared" si="5"/>
        <v>46524.666667600002</v>
      </c>
      <c r="AE9" s="6">
        <f t="shared" si="5"/>
        <v>46555.083334299998</v>
      </c>
      <c r="AF9" s="6">
        <f t="shared" si="5"/>
        <v>46585.500001</v>
      </c>
      <c r="AG9" s="6">
        <f t="shared" si="5"/>
        <v>46615.916667700003</v>
      </c>
      <c r="AH9" s="6">
        <f t="shared" si="5"/>
        <v>46646.333334399998</v>
      </c>
      <c r="AI9" s="6">
        <f t="shared" si="5"/>
        <v>46676.750001100001</v>
      </c>
      <c r="AJ9" s="6">
        <f t="shared" si="5"/>
        <v>46707.166667799997</v>
      </c>
      <c r="AK9" s="6">
        <f t="shared" si="5"/>
        <v>46737.583334499999</v>
      </c>
      <c r="AL9" s="6">
        <f t="shared" si="5"/>
        <v>46768.000001200002</v>
      </c>
      <c r="AM9" s="6">
        <f t="shared" si="5"/>
        <v>46798.416667899997</v>
      </c>
      <c r="AN9" s="6">
        <f t="shared" si="5"/>
        <v>46828.8333346</v>
      </c>
      <c r="AO9" s="6">
        <f t="shared" si="5"/>
        <v>46859.250001299995</v>
      </c>
      <c r="AP9" s="6">
        <f t="shared" si="5"/>
        <v>46889.666667999998</v>
      </c>
      <c r="AQ9" s="6">
        <f t="shared" si="5"/>
        <v>46920.083334700001</v>
      </c>
      <c r="AR9" s="6">
        <f t="shared" si="5"/>
        <v>46950.500001399996</v>
      </c>
      <c r="AS9" s="6">
        <f t="shared" si="5"/>
        <v>46980.916668099999</v>
      </c>
      <c r="AT9" s="6">
        <f t="shared" si="5"/>
        <v>47011.333334800001</v>
      </c>
      <c r="AU9" s="6">
        <f t="shared" si="5"/>
        <v>47041.750001499997</v>
      </c>
      <c r="AV9" s="6">
        <f t="shared" si="5"/>
        <v>47072.1666682</v>
      </c>
      <c r="AW9" s="6">
        <f t="shared" si="5"/>
        <v>47102.583334900002</v>
      </c>
      <c r="AZ9" s="6">
        <f t="shared" si="6"/>
        <v>45761</v>
      </c>
      <c r="BA9" s="6">
        <f t="shared" si="10"/>
        <v>45761</v>
      </c>
      <c r="BB9" s="6">
        <f t="shared" si="11"/>
        <v>45791.416666700003</v>
      </c>
      <c r="BC9" s="6">
        <f t="shared" si="7"/>
        <v>45821.833333399998</v>
      </c>
      <c r="BD9" s="6">
        <f t="shared" si="7"/>
        <v>45852.250000100001</v>
      </c>
      <c r="BE9" s="6">
        <f t="shared" si="7"/>
        <v>45882.666666800003</v>
      </c>
      <c r="BF9" s="6">
        <f t="shared" si="7"/>
        <v>45913.083333499999</v>
      </c>
      <c r="BG9" s="6">
        <f t="shared" si="7"/>
        <v>45943.500000200002</v>
      </c>
      <c r="BH9" s="6">
        <f t="shared" si="7"/>
        <v>45973.916666899997</v>
      </c>
      <c r="BI9" s="6">
        <f t="shared" si="7"/>
        <v>46004.3333336</v>
      </c>
      <c r="BJ9" s="6">
        <f t="shared" si="7"/>
        <v>46034.750000300002</v>
      </c>
      <c r="BK9" s="6">
        <f t="shared" si="7"/>
        <v>46065.166666999998</v>
      </c>
      <c r="BL9" s="6">
        <f t="shared" si="7"/>
        <v>46095.5833337</v>
      </c>
      <c r="BM9" s="6">
        <f t="shared" si="7"/>
        <v>46126.000000400003</v>
      </c>
      <c r="BN9" s="6">
        <f t="shared" si="7"/>
        <v>46156.416667099998</v>
      </c>
      <c r="BO9" s="6">
        <f t="shared" si="7"/>
        <v>46186.833333800001</v>
      </c>
      <c r="BP9" s="6">
        <f t="shared" si="7"/>
        <v>46217.250000499997</v>
      </c>
      <c r="BQ9" s="6">
        <f t="shared" si="7"/>
        <v>46247.666667199999</v>
      </c>
      <c r="BR9" s="6">
        <f t="shared" si="7"/>
        <v>46278.083333900002</v>
      </c>
      <c r="BS9" s="6">
        <f t="shared" si="7"/>
        <v>46308.500000599997</v>
      </c>
      <c r="BT9" s="6">
        <f t="shared" si="7"/>
        <v>46338.9166673</v>
      </c>
      <c r="BU9" s="6">
        <f t="shared" si="7"/>
        <v>46369.333334000003</v>
      </c>
      <c r="BV9" s="6">
        <f t="shared" si="7"/>
        <v>46399.750000699998</v>
      </c>
      <c r="BW9" s="6">
        <f t="shared" si="7"/>
        <v>46430.166667400001</v>
      </c>
      <c r="BX9" s="6">
        <f t="shared" si="7"/>
        <v>46460.583334099996</v>
      </c>
      <c r="BY9" s="6">
        <f t="shared" si="7"/>
        <v>46491.000000799999</v>
      </c>
      <c r="BZ9" s="6">
        <f t="shared" si="7"/>
        <v>46521.416667500001</v>
      </c>
      <c r="CA9" s="6">
        <f t="shared" si="7"/>
        <v>46551.833334199997</v>
      </c>
      <c r="CB9" s="6">
        <f t="shared" si="7"/>
        <v>46582.2500009</v>
      </c>
      <c r="CC9" s="6">
        <f t="shared" si="7"/>
        <v>46612.666667600002</v>
      </c>
      <c r="CD9" s="6">
        <f t="shared" si="7"/>
        <v>46643.083334299998</v>
      </c>
      <c r="CE9" s="6">
        <f t="shared" si="7"/>
        <v>46673.500001</v>
      </c>
      <c r="CF9" s="6">
        <f t="shared" si="7"/>
        <v>46703.916667700003</v>
      </c>
      <c r="CG9" s="6">
        <f t="shared" si="7"/>
        <v>46734.333334399998</v>
      </c>
      <c r="CH9" s="6">
        <f t="shared" si="7"/>
        <v>46764.750001100001</v>
      </c>
      <c r="CI9" s="6">
        <f t="shared" si="7"/>
        <v>46795.166667799997</v>
      </c>
      <c r="CJ9" s="6">
        <f t="shared" si="7"/>
        <v>46825.583334499999</v>
      </c>
      <c r="CK9" s="6">
        <f t="shared" si="7"/>
        <v>46856.000001200002</v>
      </c>
      <c r="CL9" s="6">
        <f t="shared" si="7"/>
        <v>46886.416667899997</v>
      </c>
      <c r="CM9" s="6">
        <f t="shared" si="7"/>
        <v>46916.8333346</v>
      </c>
      <c r="CN9" s="6">
        <f t="shared" si="7"/>
        <v>46947.250001299995</v>
      </c>
      <c r="CO9" s="6">
        <f t="shared" si="7"/>
        <v>46977.666667999998</v>
      </c>
      <c r="CP9" s="6">
        <f t="shared" si="7"/>
        <v>47008.083334700001</v>
      </c>
      <c r="CQ9" s="6">
        <f t="shared" si="7"/>
        <v>47038.500001399996</v>
      </c>
      <c r="CR9" s="6">
        <f t="shared" si="7"/>
        <v>47068.916668099999</v>
      </c>
      <c r="CS9" s="6">
        <f t="shared" si="7"/>
        <v>47099.333334800001</v>
      </c>
      <c r="CT9" s="6">
        <f t="shared" si="7"/>
        <v>47129.750001499997</v>
      </c>
      <c r="CU9" s="6">
        <f t="shared" si="7"/>
        <v>47160.1666682</v>
      </c>
      <c r="CV9" s="6">
        <f t="shared" si="7"/>
        <v>47190.583334900002</v>
      </c>
      <c r="CW9" s="6"/>
      <c r="CX9" s="6"/>
      <c r="CY9" s="6"/>
      <c r="CZ9" s="6"/>
      <c r="DA9" s="6"/>
      <c r="DB9" s="6"/>
      <c r="DC9" s="6"/>
      <c r="DD9" s="6"/>
      <c r="DE9" s="6"/>
      <c r="DF9" s="6"/>
      <c r="DG9" s="6"/>
      <c r="DH9" s="6"/>
    </row>
    <row r="10" spans="1:112" x14ac:dyDescent="0.35">
      <c r="A10" s="6">
        <f t="shared" si="4"/>
        <v>45674</v>
      </c>
      <c r="B10" s="6">
        <f t="shared" si="8"/>
        <v>45674</v>
      </c>
      <c r="C10" s="6">
        <f t="shared" si="9"/>
        <v>45704.416666700003</v>
      </c>
      <c r="D10" s="6">
        <f t="shared" si="5"/>
        <v>45734.833333399998</v>
      </c>
      <c r="E10" s="6">
        <f t="shared" si="5"/>
        <v>45765.250000100001</v>
      </c>
      <c r="F10" s="6">
        <f t="shared" si="5"/>
        <v>45795.666666800003</v>
      </c>
      <c r="G10" s="6">
        <f t="shared" si="5"/>
        <v>45826.083333499999</v>
      </c>
      <c r="H10" s="6">
        <f t="shared" si="5"/>
        <v>45856.500000200002</v>
      </c>
      <c r="I10" s="6">
        <f t="shared" si="5"/>
        <v>45886.916666899997</v>
      </c>
      <c r="J10" s="6">
        <f t="shared" si="5"/>
        <v>45917.3333336</v>
      </c>
      <c r="K10" s="6">
        <f t="shared" si="5"/>
        <v>45947.750000300002</v>
      </c>
      <c r="L10" s="6">
        <f t="shared" si="5"/>
        <v>45978.166666999998</v>
      </c>
      <c r="M10" s="6">
        <f t="shared" si="5"/>
        <v>46008.5833337</v>
      </c>
      <c r="N10" s="6">
        <f t="shared" si="5"/>
        <v>46039.000000400003</v>
      </c>
      <c r="O10" s="6">
        <f t="shared" si="5"/>
        <v>46069.416667099998</v>
      </c>
      <c r="P10" s="6">
        <f t="shared" si="5"/>
        <v>46099.833333800001</v>
      </c>
      <c r="Q10" s="6">
        <f t="shared" si="5"/>
        <v>46130.250000499997</v>
      </c>
      <c r="R10" s="6">
        <f t="shared" si="5"/>
        <v>46160.666667199999</v>
      </c>
      <c r="S10" s="6">
        <f t="shared" si="5"/>
        <v>46191.083333900002</v>
      </c>
      <c r="T10" s="6">
        <f t="shared" si="5"/>
        <v>46221.500000599997</v>
      </c>
      <c r="U10" s="6">
        <f t="shared" si="5"/>
        <v>46251.9166673</v>
      </c>
      <c r="V10" s="6">
        <f t="shared" si="5"/>
        <v>46282.333334000003</v>
      </c>
      <c r="W10" s="6">
        <f t="shared" si="5"/>
        <v>46312.750000699998</v>
      </c>
      <c r="X10" s="6">
        <f t="shared" si="5"/>
        <v>46343.166667400001</v>
      </c>
      <c r="Y10" s="6">
        <f t="shared" si="5"/>
        <v>46373.583334099996</v>
      </c>
      <c r="Z10" s="6">
        <f t="shared" si="5"/>
        <v>46404.000000799999</v>
      </c>
      <c r="AA10" s="6">
        <f t="shared" si="5"/>
        <v>46434.416667500001</v>
      </c>
      <c r="AB10" s="6">
        <f t="shared" si="5"/>
        <v>46464.833334199997</v>
      </c>
      <c r="AC10" s="6">
        <f t="shared" si="5"/>
        <v>46495.2500009</v>
      </c>
      <c r="AD10" s="6">
        <f t="shared" si="5"/>
        <v>46525.666667600002</v>
      </c>
      <c r="AE10" s="6">
        <f t="shared" si="5"/>
        <v>46556.083334299998</v>
      </c>
      <c r="AF10" s="6">
        <f t="shared" si="5"/>
        <v>46586.500001</v>
      </c>
      <c r="AG10" s="6">
        <f t="shared" si="5"/>
        <v>46616.916667700003</v>
      </c>
      <c r="AH10" s="6">
        <f t="shared" si="5"/>
        <v>46647.333334399998</v>
      </c>
      <c r="AI10" s="6">
        <f t="shared" si="5"/>
        <v>46677.750001100001</v>
      </c>
      <c r="AJ10" s="6">
        <f t="shared" si="5"/>
        <v>46708.166667799997</v>
      </c>
      <c r="AK10" s="6">
        <f t="shared" si="5"/>
        <v>46738.583334499999</v>
      </c>
      <c r="AL10" s="6">
        <f t="shared" si="5"/>
        <v>46769.000001200002</v>
      </c>
      <c r="AM10" s="6">
        <f t="shared" si="5"/>
        <v>46799.416667899997</v>
      </c>
      <c r="AN10" s="6">
        <f t="shared" si="5"/>
        <v>46829.8333346</v>
      </c>
      <c r="AO10" s="6">
        <f t="shared" si="5"/>
        <v>46860.250001299995</v>
      </c>
      <c r="AP10" s="6">
        <f t="shared" si="5"/>
        <v>46890.666667999998</v>
      </c>
      <c r="AQ10" s="6">
        <f t="shared" si="5"/>
        <v>46921.083334700001</v>
      </c>
      <c r="AR10" s="6">
        <f t="shared" si="5"/>
        <v>46951.500001399996</v>
      </c>
      <c r="AS10" s="6">
        <f t="shared" si="5"/>
        <v>46981.916668099999</v>
      </c>
      <c r="AT10" s="6">
        <f t="shared" si="5"/>
        <v>47012.333334800001</v>
      </c>
      <c r="AU10" s="6">
        <f t="shared" si="5"/>
        <v>47042.750001499997</v>
      </c>
      <c r="AV10" s="6">
        <f t="shared" si="5"/>
        <v>47073.1666682</v>
      </c>
      <c r="AW10" s="6">
        <f t="shared" si="5"/>
        <v>47103.583334900002</v>
      </c>
      <c r="AZ10" s="6">
        <f t="shared" si="6"/>
        <v>45762</v>
      </c>
      <c r="BA10" s="6">
        <f t="shared" si="10"/>
        <v>45762</v>
      </c>
      <c r="BB10" s="6">
        <f t="shared" si="11"/>
        <v>45792.416666700003</v>
      </c>
      <c r="BC10" s="6">
        <f t="shared" si="7"/>
        <v>45822.833333399998</v>
      </c>
      <c r="BD10" s="6">
        <f t="shared" si="7"/>
        <v>45853.250000100001</v>
      </c>
      <c r="BE10" s="6">
        <f t="shared" si="7"/>
        <v>45883.666666800003</v>
      </c>
      <c r="BF10" s="6">
        <f t="shared" si="7"/>
        <v>45914.083333499999</v>
      </c>
      <c r="BG10" s="6">
        <f t="shared" si="7"/>
        <v>45944.500000200002</v>
      </c>
      <c r="BH10" s="6">
        <f t="shared" si="7"/>
        <v>45974.916666899997</v>
      </c>
      <c r="BI10" s="6">
        <f t="shared" si="7"/>
        <v>46005.3333336</v>
      </c>
      <c r="BJ10" s="6">
        <f t="shared" si="7"/>
        <v>46035.750000300002</v>
      </c>
      <c r="BK10" s="6">
        <f t="shared" si="7"/>
        <v>46066.166666999998</v>
      </c>
      <c r="BL10" s="6">
        <f t="shared" si="7"/>
        <v>46096.5833337</v>
      </c>
      <c r="BM10" s="6">
        <f t="shared" si="7"/>
        <v>46127.000000400003</v>
      </c>
      <c r="BN10" s="6">
        <f t="shared" si="7"/>
        <v>46157.416667099998</v>
      </c>
      <c r="BO10" s="6">
        <f t="shared" si="7"/>
        <v>46187.833333800001</v>
      </c>
      <c r="BP10" s="6">
        <f t="shared" si="7"/>
        <v>46218.250000499997</v>
      </c>
      <c r="BQ10" s="6">
        <f t="shared" si="7"/>
        <v>46248.666667199999</v>
      </c>
      <c r="BR10" s="6">
        <f t="shared" si="7"/>
        <v>46279.083333900002</v>
      </c>
      <c r="BS10" s="6">
        <f t="shared" si="7"/>
        <v>46309.500000599997</v>
      </c>
      <c r="BT10" s="6">
        <f t="shared" si="7"/>
        <v>46339.9166673</v>
      </c>
      <c r="BU10" s="6">
        <f t="shared" si="7"/>
        <v>46370.333334000003</v>
      </c>
      <c r="BV10" s="6">
        <f t="shared" si="7"/>
        <v>46400.750000699998</v>
      </c>
      <c r="BW10" s="6">
        <f t="shared" si="7"/>
        <v>46431.166667400001</v>
      </c>
      <c r="BX10" s="6">
        <f t="shared" si="7"/>
        <v>46461.583334099996</v>
      </c>
      <c r="BY10" s="6">
        <f t="shared" si="7"/>
        <v>46492.000000799999</v>
      </c>
      <c r="BZ10" s="6">
        <f t="shared" si="7"/>
        <v>46522.416667500001</v>
      </c>
      <c r="CA10" s="6">
        <f t="shared" si="7"/>
        <v>46552.833334199997</v>
      </c>
      <c r="CB10" s="6">
        <f t="shared" si="7"/>
        <v>46583.2500009</v>
      </c>
      <c r="CC10" s="6">
        <f t="shared" si="7"/>
        <v>46613.666667600002</v>
      </c>
      <c r="CD10" s="6">
        <f t="shared" si="7"/>
        <v>46644.083334299998</v>
      </c>
      <c r="CE10" s="6">
        <f t="shared" si="7"/>
        <v>46674.500001</v>
      </c>
      <c r="CF10" s="6">
        <f t="shared" si="7"/>
        <v>46704.916667700003</v>
      </c>
      <c r="CG10" s="6">
        <f t="shared" si="7"/>
        <v>46735.333334399998</v>
      </c>
      <c r="CH10" s="6">
        <f t="shared" si="7"/>
        <v>46765.750001100001</v>
      </c>
      <c r="CI10" s="6">
        <f t="shared" si="7"/>
        <v>46796.166667799997</v>
      </c>
      <c r="CJ10" s="6">
        <f t="shared" si="7"/>
        <v>46826.583334499999</v>
      </c>
      <c r="CK10" s="6">
        <f t="shared" si="7"/>
        <v>46857.000001200002</v>
      </c>
      <c r="CL10" s="6">
        <f t="shared" si="7"/>
        <v>46887.416667899997</v>
      </c>
      <c r="CM10" s="6">
        <f t="shared" si="7"/>
        <v>46917.8333346</v>
      </c>
      <c r="CN10" s="6">
        <f t="shared" si="7"/>
        <v>46948.250001299995</v>
      </c>
      <c r="CO10" s="6">
        <f t="shared" si="7"/>
        <v>46978.666667999998</v>
      </c>
      <c r="CP10" s="6">
        <f t="shared" si="7"/>
        <v>47009.083334700001</v>
      </c>
      <c r="CQ10" s="6">
        <f t="shared" si="7"/>
        <v>47039.500001399996</v>
      </c>
      <c r="CR10" s="6">
        <f t="shared" si="7"/>
        <v>47069.916668099999</v>
      </c>
      <c r="CS10" s="6">
        <f t="shared" si="7"/>
        <v>47100.333334800001</v>
      </c>
      <c r="CT10" s="6">
        <f t="shared" si="7"/>
        <v>47130.750001499997</v>
      </c>
      <c r="CU10" s="6">
        <f t="shared" si="7"/>
        <v>47161.1666682</v>
      </c>
      <c r="CV10" s="6">
        <f t="shared" si="7"/>
        <v>47191.583334900002</v>
      </c>
      <c r="CW10" s="6"/>
      <c r="CX10" s="6"/>
      <c r="CY10" s="6"/>
      <c r="CZ10" s="6"/>
      <c r="DA10" s="6"/>
      <c r="DB10" s="6"/>
      <c r="DC10" s="6"/>
      <c r="DD10" s="6"/>
      <c r="DE10" s="6"/>
      <c r="DF10" s="6"/>
      <c r="DG10" s="6"/>
      <c r="DH10" s="6"/>
    </row>
    <row r="11" spans="1:112" x14ac:dyDescent="0.35">
      <c r="A11" s="6">
        <f t="shared" si="4"/>
        <v>45677</v>
      </c>
      <c r="B11" s="6">
        <f t="shared" si="8"/>
        <v>45677</v>
      </c>
      <c r="C11" s="6">
        <f t="shared" si="9"/>
        <v>45707.416666700003</v>
      </c>
      <c r="D11" s="6">
        <f t="shared" si="9"/>
        <v>45737.833333399998</v>
      </c>
      <c r="E11" s="6">
        <f t="shared" si="9"/>
        <v>45768.250000100001</v>
      </c>
      <c r="F11" s="6">
        <f t="shared" si="9"/>
        <v>45798.666666800003</v>
      </c>
      <c r="G11" s="6">
        <f t="shared" si="9"/>
        <v>45829.083333499999</v>
      </c>
      <c r="H11" s="6">
        <f t="shared" si="9"/>
        <v>45859.500000200002</v>
      </c>
      <c r="I11" s="6">
        <f t="shared" si="9"/>
        <v>45889.916666899997</v>
      </c>
      <c r="J11" s="6">
        <f t="shared" si="9"/>
        <v>45920.3333336</v>
      </c>
      <c r="K11" s="6">
        <f t="shared" si="9"/>
        <v>45950.750000300002</v>
      </c>
      <c r="L11" s="6">
        <f t="shared" si="9"/>
        <v>45981.166666999998</v>
      </c>
      <c r="M11" s="6">
        <f t="shared" si="9"/>
        <v>46011.5833337</v>
      </c>
      <c r="N11" s="6">
        <f t="shared" si="9"/>
        <v>46042.000000400003</v>
      </c>
      <c r="O11" s="6">
        <f t="shared" si="9"/>
        <v>46072.416667099998</v>
      </c>
      <c r="P11" s="6">
        <f t="shared" si="9"/>
        <v>46102.833333800001</v>
      </c>
      <c r="Q11" s="6">
        <f t="shared" si="9"/>
        <v>46133.250000499997</v>
      </c>
      <c r="R11" s="6">
        <f t="shared" si="9"/>
        <v>46163.666667199999</v>
      </c>
      <c r="S11" s="6">
        <f t="shared" si="5"/>
        <v>46194.083333900002</v>
      </c>
      <c r="T11" s="6">
        <f t="shared" si="5"/>
        <v>46224.500000599997</v>
      </c>
      <c r="U11" s="6">
        <f t="shared" si="5"/>
        <v>46254.9166673</v>
      </c>
      <c r="V11" s="6">
        <f t="shared" si="5"/>
        <v>46285.333334000003</v>
      </c>
      <c r="W11" s="6">
        <f t="shared" si="5"/>
        <v>46315.750000699998</v>
      </c>
      <c r="X11" s="6">
        <f t="shared" si="5"/>
        <v>46346.166667400001</v>
      </c>
      <c r="Y11" s="6">
        <f t="shared" si="5"/>
        <v>46376.583334099996</v>
      </c>
      <c r="Z11" s="6">
        <f t="shared" si="5"/>
        <v>46407.000000799999</v>
      </c>
      <c r="AA11" s="6">
        <f t="shared" si="5"/>
        <v>46437.416667500001</v>
      </c>
      <c r="AB11" s="6">
        <f t="shared" si="5"/>
        <v>46467.833334199997</v>
      </c>
      <c r="AC11" s="6">
        <f t="shared" si="5"/>
        <v>46498.2500009</v>
      </c>
      <c r="AD11" s="6">
        <f t="shared" si="5"/>
        <v>46528.666667600002</v>
      </c>
      <c r="AE11" s="6">
        <f t="shared" si="5"/>
        <v>46559.083334299998</v>
      </c>
      <c r="AF11" s="6">
        <f t="shared" si="5"/>
        <v>46589.500001</v>
      </c>
      <c r="AG11" s="6">
        <f t="shared" si="5"/>
        <v>46619.916667700003</v>
      </c>
      <c r="AH11" s="6">
        <f t="shared" si="5"/>
        <v>46650.333334399998</v>
      </c>
      <c r="AI11" s="6">
        <f t="shared" si="5"/>
        <v>46680.750001100001</v>
      </c>
      <c r="AJ11" s="6">
        <f t="shared" si="5"/>
        <v>46711.166667799997</v>
      </c>
      <c r="AK11" s="6">
        <f t="shared" si="5"/>
        <v>46741.583334499999</v>
      </c>
      <c r="AL11" s="6">
        <f t="shared" si="5"/>
        <v>46772.000001200002</v>
      </c>
      <c r="AM11" s="6">
        <f t="shared" ref="AM11:AW11" si="12">$B11+AM$4</f>
        <v>46802.416667899997</v>
      </c>
      <c r="AN11" s="6">
        <f t="shared" si="12"/>
        <v>46832.8333346</v>
      </c>
      <c r="AO11" s="6">
        <f t="shared" si="12"/>
        <v>46863.250001299995</v>
      </c>
      <c r="AP11" s="6">
        <f t="shared" si="12"/>
        <v>46893.666667999998</v>
      </c>
      <c r="AQ11" s="6">
        <f t="shared" si="12"/>
        <v>46924.083334700001</v>
      </c>
      <c r="AR11" s="6">
        <f t="shared" si="12"/>
        <v>46954.500001399996</v>
      </c>
      <c r="AS11" s="6">
        <f t="shared" si="12"/>
        <v>46984.916668099999</v>
      </c>
      <c r="AT11" s="6">
        <f t="shared" si="12"/>
        <v>47015.333334800001</v>
      </c>
      <c r="AU11" s="6">
        <f t="shared" si="12"/>
        <v>47045.750001499997</v>
      </c>
      <c r="AV11" s="6">
        <f t="shared" si="12"/>
        <v>47076.1666682</v>
      </c>
      <c r="AW11" s="6">
        <f t="shared" si="12"/>
        <v>47106.583334900002</v>
      </c>
      <c r="AZ11" s="6">
        <f t="shared" si="6"/>
        <v>45763</v>
      </c>
      <c r="BA11" s="6">
        <f t="shared" si="10"/>
        <v>45763</v>
      </c>
      <c r="BB11" s="6">
        <f t="shared" si="11"/>
        <v>45793.416666700003</v>
      </c>
      <c r="BC11" s="6">
        <f t="shared" si="7"/>
        <v>45823.833333399998</v>
      </c>
      <c r="BD11" s="6">
        <f t="shared" si="7"/>
        <v>45854.250000100001</v>
      </c>
      <c r="BE11" s="6">
        <f t="shared" si="7"/>
        <v>45884.666666800003</v>
      </c>
      <c r="BF11" s="6">
        <f t="shared" si="7"/>
        <v>45915.083333499999</v>
      </c>
      <c r="BG11" s="6">
        <f t="shared" si="7"/>
        <v>45945.500000200002</v>
      </c>
      <c r="BH11" s="6">
        <f t="shared" si="7"/>
        <v>45975.916666899997</v>
      </c>
      <c r="BI11" s="6">
        <f t="shared" si="7"/>
        <v>46006.3333336</v>
      </c>
      <c r="BJ11" s="6">
        <f t="shared" si="7"/>
        <v>46036.750000300002</v>
      </c>
      <c r="BK11" s="6">
        <f t="shared" si="7"/>
        <v>46067.166666999998</v>
      </c>
      <c r="BL11" s="6">
        <f t="shared" si="7"/>
        <v>46097.5833337</v>
      </c>
      <c r="BM11" s="6">
        <f t="shared" si="7"/>
        <v>46128.000000400003</v>
      </c>
      <c r="BN11" s="6">
        <f t="shared" si="7"/>
        <v>46158.416667099998</v>
      </c>
      <c r="BO11" s="6">
        <f t="shared" si="7"/>
        <v>46188.833333800001</v>
      </c>
      <c r="BP11" s="6">
        <f t="shared" si="7"/>
        <v>46219.250000499997</v>
      </c>
      <c r="BQ11" s="6">
        <f t="shared" si="7"/>
        <v>46249.666667199999</v>
      </c>
      <c r="BR11" s="6">
        <f t="shared" si="7"/>
        <v>46280.083333900002</v>
      </c>
      <c r="BS11" s="6">
        <f t="shared" si="7"/>
        <v>46310.500000599997</v>
      </c>
      <c r="BT11" s="6">
        <f t="shared" si="7"/>
        <v>46340.9166673</v>
      </c>
      <c r="BU11" s="6">
        <f t="shared" si="7"/>
        <v>46371.333334000003</v>
      </c>
      <c r="BV11" s="6">
        <f t="shared" si="7"/>
        <v>46401.750000699998</v>
      </c>
      <c r="BW11" s="6">
        <f t="shared" si="7"/>
        <v>46432.166667400001</v>
      </c>
      <c r="BX11" s="6">
        <f t="shared" si="7"/>
        <v>46462.583334099996</v>
      </c>
      <c r="BY11" s="6">
        <f t="shared" si="7"/>
        <v>46493.000000799999</v>
      </c>
      <c r="BZ11" s="6">
        <f t="shared" si="7"/>
        <v>46523.416667500001</v>
      </c>
      <c r="CA11" s="6">
        <f t="shared" si="7"/>
        <v>46553.833334199997</v>
      </c>
      <c r="CB11" s="6">
        <f t="shared" si="7"/>
        <v>46584.2500009</v>
      </c>
      <c r="CC11" s="6">
        <f t="shared" si="7"/>
        <v>46614.666667600002</v>
      </c>
      <c r="CD11" s="6">
        <f t="shared" si="7"/>
        <v>46645.083334299998</v>
      </c>
      <c r="CE11" s="6">
        <f t="shared" si="7"/>
        <v>46675.500001</v>
      </c>
      <c r="CF11" s="6">
        <f t="shared" si="7"/>
        <v>46705.916667700003</v>
      </c>
      <c r="CG11" s="6">
        <f t="shared" si="7"/>
        <v>46736.333334399998</v>
      </c>
      <c r="CH11" s="6">
        <f t="shared" si="7"/>
        <v>46766.750001100001</v>
      </c>
      <c r="CI11" s="6">
        <f t="shared" si="7"/>
        <v>46797.166667799997</v>
      </c>
      <c r="CJ11" s="6">
        <f t="shared" si="7"/>
        <v>46827.583334499999</v>
      </c>
      <c r="CK11" s="6">
        <f t="shared" si="7"/>
        <v>46858.000001200002</v>
      </c>
      <c r="CL11" s="6">
        <f t="shared" si="7"/>
        <v>46888.416667899997</v>
      </c>
      <c r="CM11" s="6">
        <f t="shared" si="7"/>
        <v>46918.8333346</v>
      </c>
      <c r="CN11" s="6">
        <f t="shared" si="7"/>
        <v>46949.250001299995</v>
      </c>
      <c r="CO11" s="6">
        <f t="shared" si="7"/>
        <v>46979.666667999998</v>
      </c>
      <c r="CP11" s="6">
        <f t="shared" si="7"/>
        <v>47010.083334700001</v>
      </c>
      <c r="CQ11" s="6">
        <f t="shared" ref="CQ11:CV11" si="13">$AZ11+CQ$4</f>
        <v>47040.500001399996</v>
      </c>
      <c r="CR11" s="6">
        <f t="shared" si="13"/>
        <v>47070.916668099999</v>
      </c>
      <c r="CS11" s="6">
        <f t="shared" si="13"/>
        <v>47101.333334800001</v>
      </c>
      <c r="CT11" s="6">
        <f t="shared" si="13"/>
        <v>47131.750001499997</v>
      </c>
      <c r="CU11" s="6">
        <f t="shared" si="13"/>
        <v>47162.1666682</v>
      </c>
      <c r="CV11" s="6">
        <f t="shared" si="13"/>
        <v>47192.583334900002</v>
      </c>
      <c r="CW11" s="6"/>
      <c r="CX11" s="6"/>
      <c r="CY11" s="6"/>
      <c r="CZ11" s="6"/>
      <c r="DA11" s="6"/>
      <c r="DB11" s="6"/>
      <c r="DC11" s="6"/>
      <c r="DD11" s="6"/>
      <c r="DE11" s="6"/>
      <c r="DF11" s="6"/>
      <c r="DG11" s="6"/>
      <c r="DH11" s="6"/>
    </row>
    <row r="12" spans="1:112" x14ac:dyDescent="0.35">
      <c r="A12" s="6">
        <f t="shared" si="4"/>
        <v>45678</v>
      </c>
      <c r="B12" s="6">
        <f t="shared" si="8"/>
        <v>45678</v>
      </c>
      <c r="C12" s="6">
        <f t="shared" si="9"/>
        <v>45708.416666700003</v>
      </c>
      <c r="D12" s="6">
        <f t="shared" si="9"/>
        <v>45738.833333399998</v>
      </c>
      <c r="E12" s="6">
        <f t="shared" si="9"/>
        <v>45769.250000100001</v>
      </c>
      <c r="F12" s="6">
        <f t="shared" si="9"/>
        <v>45799.666666800003</v>
      </c>
      <c r="G12" s="6">
        <f t="shared" si="9"/>
        <v>45830.083333499999</v>
      </c>
      <c r="H12" s="6">
        <f t="shared" si="9"/>
        <v>45860.500000200002</v>
      </c>
      <c r="I12" s="6">
        <f t="shared" si="9"/>
        <v>45890.916666899997</v>
      </c>
      <c r="J12" s="6">
        <f t="shared" si="9"/>
        <v>45921.3333336</v>
      </c>
      <c r="K12" s="6">
        <f t="shared" si="9"/>
        <v>45951.750000300002</v>
      </c>
      <c r="L12" s="6">
        <f t="shared" si="9"/>
        <v>45982.166666999998</v>
      </c>
      <c r="M12" s="6">
        <f t="shared" si="9"/>
        <v>46012.5833337</v>
      </c>
      <c r="N12" s="6">
        <f t="shared" si="9"/>
        <v>46043.000000400003</v>
      </c>
      <c r="O12" s="6">
        <f t="shared" si="9"/>
        <v>46073.416667099998</v>
      </c>
      <c r="P12" s="6">
        <f t="shared" si="9"/>
        <v>46103.833333800001</v>
      </c>
      <c r="Q12" s="6">
        <f t="shared" si="9"/>
        <v>46134.250000499997</v>
      </c>
      <c r="R12" s="6">
        <f t="shared" si="9"/>
        <v>46164.666667199999</v>
      </c>
      <c r="S12" s="6">
        <f t="shared" ref="S12:AH20" si="14">$B12+S$4</f>
        <v>46195.083333900002</v>
      </c>
      <c r="T12" s="6">
        <f t="shared" si="14"/>
        <v>46225.500000599997</v>
      </c>
      <c r="U12" s="6">
        <f t="shared" si="14"/>
        <v>46255.9166673</v>
      </c>
      <c r="V12" s="6">
        <f t="shared" si="14"/>
        <v>46286.333334000003</v>
      </c>
      <c r="W12" s="6">
        <f t="shared" si="14"/>
        <v>46316.750000699998</v>
      </c>
      <c r="X12" s="6">
        <f t="shared" si="14"/>
        <v>46347.166667400001</v>
      </c>
      <c r="Y12" s="6">
        <f t="shared" si="14"/>
        <v>46377.583334099996</v>
      </c>
      <c r="Z12" s="6">
        <f t="shared" si="14"/>
        <v>46408.000000799999</v>
      </c>
      <c r="AA12" s="6">
        <f t="shared" si="14"/>
        <v>46438.416667500001</v>
      </c>
      <c r="AB12" s="6">
        <f t="shared" si="14"/>
        <v>46468.833334199997</v>
      </c>
      <c r="AC12" s="6">
        <f t="shared" si="14"/>
        <v>46499.2500009</v>
      </c>
      <c r="AD12" s="6">
        <f t="shared" si="14"/>
        <v>46529.666667600002</v>
      </c>
      <c r="AE12" s="6">
        <f t="shared" si="14"/>
        <v>46560.083334299998</v>
      </c>
      <c r="AF12" s="6">
        <f t="shared" si="14"/>
        <v>46590.500001</v>
      </c>
      <c r="AG12" s="6">
        <f t="shared" si="14"/>
        <v>46620.916667700003</v>
      </c>
      <c r="AH12" s="6">
        <f t="shared" si="14"/>
        <v>46651.333334399998</v>
      </c>
      <c r="AI12" s="6">
        <f t="shared" ref="AI12:AW20" si="15">$B12+AI$4</f>
        <v>46681.750001100001</v>
      </c>
      <c r="AJ12" s="6">
        <f t="shared" si="15"/>
        <v>46712.166667799997</v>
      </c>
      <c r="AK12" s="6">
        <f t="shared" si="15"/>
        <v>46742.583334499999</v>
      </c>
      <c r="AL12" s="6">
        <f t="shared" si="15"/>
        <v>46773.000001200002</v>
      </c>
      <c r="AM12" s="6">
        <f t="shared" si="15"/>
        <v>46803.416667899997</v>
      </c>
      <c r="AN12" s="6">
        <f t="shared" si="15"/>
        <v>46833.8333346</v>
      </c>
      <c r="AO12" s="6">
        <f t="shared" si="15"/>
        <v>46864.250001299995</v>
      </c>
      <c r="AP12" s="6">
        <f t="shared" si="15"/>
        <v>46894.666667999998</v>
      </c>
      <c r="AQ12" s="6">
        <f t="shared" si="15"/>
        <v>46925.083334700001</v>
      </c>
      <c r="AR12" s="6">
        <f t="shared" si="15"/>
        <v>46955.500001399996</v>
      </c>
      <c r="AS12" s="6">
        <f t="shared" si="15"/>
        <v>46985.916668099999</v>
      </c>
      <c r="AT12" s="6">
        <f t="shared" si="15"/>
        <v>47016.333334800001</v>
      </c>
      <c r="AU12" s="6">
        <f t="shared" si="15"/>
        <v>47046.750001499997</v>
      </c>
      <c r="AV12" s="6">
        <f t="shared" si="15"/>
        <v>47077.1666682</v>
      </c>
      <c r="AW12" s="6">
        <f t="shared" si="15"/>
        <v>47107.583334900002</v>
      </c>
      <c r="AZ12" s="6">
        <f t="shared" si="6"/>
        <v>45764</v>
      </c>
      <c r="BA12" s="6">
        <f t="shared" si="10"/>
        <v>45764</v>
      </c>
      <c r="BB12" s="6">
        <f t="shared" si="11"/>
        <v>45794.416666700003</v>
      </c>
      <c r="BC12" s="6">
        <f t="shared" si="11"/>
        <v>45824.833333399998</v>
      </c>
      <c r="BD12" s="6">
        <f t="shared" si="11"/>
        <v>45855.250000100001</v>
      </c>
      <c r="BE12" s="6">
        <f t="shared" si="11"/>
        <v>45885.666666800003</v>
      </c>
      <c r="BF12" s="6">
        <f t="shared" si="11"/>
        <v>45916.083333499999</v>
      </c>
      <c r="BG12" s="6">
        <f t="shared" si="11"/>
        <v>45946.500000200002</v>
      </c>
      <c r="BH12" s="6">
        <f t="shared" si="11"/>
        <v>45976.916666899997</v>
      </c>
      <c r="BI12" s="6">
        <f t="shared" si="11"/>
        <v>46007.3333336</v>
      </c>
      <c r="BJ12" s="6">
        <f t="shared" si="11"/>
        <v>46037.750000300002</v>
      </c>
      <c r="BK12" s="6">
        <f t="shared" si="11"/>
        <v>46068.166666999998</v>
      </c>
      <c r="BL12" s="6">
        <f t="shared" si="11"/>
        <v>46098.5833337</v>
      </c>
      <c r="BM12" s="6">
        <f t="shared" si="11"/>
        <v>46129.000000400003</v>
      </c>
      <c r="BN12" s="6">
        <f t="shared" si="11"/>
        <v>46159.416667099998</v>
      </c>
      <c r="BO12" s="6">
        <f t="shared" si="11"/>
        <v>46189.833333800001</v>
      </c>
      <c r="BP12" s="6">
        <f t="shared" si="11"/>
        <v>46220.250000499997</v>
      </c>
      <c r="BQ12" s="6">
        <f t="shared" si="11"/>
        <v>46250.666667199999</v>
      </c>
      <c r="BR12" s="6">
        <f t="shared" ref="BR12:CV20" si="16">$AZ12+BR$4</f>
        <v>46281.083333900002</v>
      </c>
      <c r="BS12" s="6">
        <f t="shared" si="16"/>
        <v>46311.500000599997</v>
      </c>
      <c r="BT12" s="6">
        <f t="shared" si="16"/>
        <v>46341.9166673</v>
      </c>
      <c r="BU12" s="6">
        <f t="shared" si="16"/>
        <v>46372.333334000003</v>
      </c>
      <c r="BV12" s="6">
        <f t="shared" si="16"/>
        <v>46402.750000699998</v>
      </c>
      <c r="BW12" s="6">
        <f t="shared" si="16"/>
        <v>46433.166667400001</v>
      </c>
      <c r="BX12" s="6">
        <f t="shared" si="16"/>
        <v>46463.583334099996</v>
      </c>
      <c r="BY12" s="6">
        <f t="shared" si="16"/>
        <v>46494.000000799999</v>
      </c>
      <c r="BZ12" s="6">
        <f t="shared" si="16"/>
        <v>46524.416667500001</v>
      </c>
      <c r="CA12" s="6">
        <f t="shared" si="16"/>
        <v>46554.833334199997</v>
      </c>
      <c r="CB12" s="6">
        <f t="shared" si="16"/>
        <v>46585.2500009</v>
      </c>
      <c r="CC12" s="6">
        <f t="shared" si="16"/>
        <v>46615.666667600002</v>
      </c>
      <c r="CD12" s="6">
        <f t="shared" si="16"/>
        <v>46646.083334299998</v>
      </c>
      <c r="CE12" s="6">
        <f t="shared" si="16"/>
        <v>46676.500001</v>
      </c>
      <c r="CF12" s="6">
        <f t="shared" si="16"/>
        <v>46706.916667700003</v>
      </c>
      <c r="CG12" s="6">
        <f t="shared" si="16"/>
        <v>46737.333334399998</v>
      </c>
      <c r="CH12" s="6">
        <f t="shared" si="16"/>
        <v>46767.750001100001</v>
      </c>
      <c r="CI12" s="6">
        <f t="shared" si="16"/>
        <v>46798.166667799997</v>
      </c>
      <c r="CJ12" s="6">
        <f t="shared" si="16"/>
        <v>46828.583334499999</v>
      </c>
      <c r="CK12" s="6">
        <f t="shared" si="16"/>
        <v>46859.000001200002</v>
      </c>
      <c r="CL12" s="6">
        <f t="shared" si="16"/>
        <v>46889.416667899997</v>
      </c>
      <c r="CM12" s="6">
        <f t="shared" si="16"/>
        <v>46919.8333346</v>
      </c>
      <c r="CN12" s="6">
        <f t="shared" si="16"/>
        <v>46950.250001299995</v>
      </c>
      <c r="CO12" s="6">
        <f t="shared" si="16"/>
        <v>46980.666667999998</v>
      </c>
      <c r="CP12" s="6">
        <f t="shared" si="16"/>
        <v>47011.083334700001</v>
      </c>
      <c r="CQ12" s="6">
        <f t="shared" si="16"/>
        <v>47041.500001399996</v>
      </c>
      <c r="CR12" s="6">
        <f t="shared" si="16"/>
        <v>47071.916668099999</v>
      </c>
      <c r="CS12" s="6">
        <f t="shared" si="16"/>
        <v>47102.333334800001</v>
      </c>
      <c r="CT12" s="6">
        <f t="shared" si="16"/>
        <v>47132.750001499997</v>
      </c>
      <c r="CU12" s="6">
        <f t="shared" si="16"/>
        <v>47163.1666682</v>
      </c>
      <c r="CV12" s="6">
        <f t="shared" si="16"/>
        <v>47193.583334900002</v>
      </c>
      <c r="CW12" s="6"/>
      <c r="CX12" s="6"/>
      <c r="CY12" s="6"/>
      <c r="CZ12" s="6"/>
      <c r="DA12" s="6"/>
      <c r="DB12" s="6"/>
      <c r="DC12" s="6"/>
      <c r="DD12" s="6"/>
      <c r="DE12" s="6"/>
      <c r="DF12" s="6"/>
      <c r="DG12" s="6"/>
      <c r="DH12" s="6"/>
    </row>
    <row r="13" spans="1:112" x14ac:dyDescent="0.35">
      <c r="A13" s="6">
        <f t="shared" si="4"/>
        <v>45679</v>
      </c>
      <c r="B13" s="6">
        <f t="shared" si="8"/>
        <v>45679</v>
      </c>
      <c r="C13" s="6">
        <f t="shared" si="9"/>
        <v>45709.416666700003</v>
      </c>
      <c r="D13" s="6">
        <f t="shared" si="9"/>
        <v>45739.833333399998</v>
      </c>
      <c r="E13" s="6">
        <f t="shared" si="9"/>
        <v>45770.250000100001</v>
      </c>
      <c r="F13" s="6">
        <f t="shared" si="9"/>
        <v>45800.666666800003</v>
      </c>
      <c r="G13" s="6">
        <f t="shared" si="9"/>
        <v>45831.083333499999</v>
      </c>
      <c r="H13" s="6">
        <f t="shared" si="9"/>
        <v>45861.500000200002</v>
      </c>
      <c r="I13" s="6">
        <f t="shared" si="9"/>
        <v>45891.916666899997</v>
      </c>
      <c r="J13" s="6">
        <f t="shared" si="9"/>
        <v>45922.3333336</v>
      </c>
      <c r="K13" s="6">
        <f t="shared" si="9"/>
        <v>45952.750000300002</v>
      </c>
      <c r="L13" s="6">
        <f t="shared" si="9"/>
        <v>45983.166666999998</v>
      </c>
      <c r="M13" s="6">
        <f t="shared" si="9"/>
        <v>46013.5833337</v>
      </c>
      <c r="N13" s="6">
        <f t="shared" si="9"/>
        <v>46044.000000400003</v>
      </c>
      <c r="O13" s="6">
        <f t="shared" si="9"/>
        <v>46074.416667099998</v>
      </c>
      <c r="P13" s="6">
        <f t="shared" si="9"/>
        <v>46104.833333800001</v>
      </c>
      <c r="Q13" s="6">
        <f t="shared" si="9"/>
        <v>46135.250000499997</v>
      </c>
      <c r="R13" s="6">
        <f t="shared" si="9"/>
        <v>46165.666667199999</v>
      </c>
      <c r="S13" s="6">
        <f t="shared" si="14"/>
        <v>46196.083333900002</v>
      </c>
      <c r="T13" s="6">
        <f t="shared" si="14"/>
        <v>46226.500000599997</v>
      </c>
      <c r="U13" s="6">
        <f t="shared" si="14"/>
        <v>46256.9166673</v>
      </c>
      <c r="V13" s="6">
        <f t="shared" si="14"/>
        <v>46287.333334000003</v>
      </c>
      <c r="W13" s="6">
        <f t="shared" si="14"/>
        <v>46317.750000699998</v>
      </c>
      <c r="X13" s="6">
        <f t="shared" si="14"/>
        <v>46348.166667400001</v>
      </c>
      <c r="Y13" s="6">
        <f t="shared" si="14"/>
        <v>46378.583334099996</v>
      </c>
      <c r="Z13" s="6">
        <f t="shared" si="14"/>
        <v>46409.000000799999</v>
      </c>
      <c r="AA13" s="6">
        <f t="shared" si="14"/>
        <v>46439.416667500001</v>
      </c>
      <c r="AB13" s="6">
        <f t="shared" si="14"/>
        <v>46469.833334199997</v>
      </c>
      <c r="AC13" s="6">
        <f t="shared" si="14"/>
        <v>46500.2500009</v>
      </c>
      <c r="AD13" s="6">
        <f t="shared" si="14"/>
        <v>46530.666667600002</v>
      </c>
      <c r="AE13" s="6">
        <f t="shared" si="14"/>
        <v>46561.083334299998</v>
      </c>
      <c r="AF13" s="6">
        <f t="shared" si="14"/>
        <v>46591.500001</v>
      </c>
      <c r="AG13" s="6">
        <f t="shared" si="14"/>
        <v>46621.916667700003</v>
      </c>
      <c r="AH13" s="6">
        <f t="shared" si="14"/>
        <v>46652.333334399998</v>
      </c>
      <c r="AI13" s="6">
        <f t="shared" si="15"/>
        <v>46682.750001100001</v>
      </c>
      <c r="AJ13" s="6">
        <f t="shared" si="15"/>
        <v>46713.166667799997</v>
      </c>
      <c r="AK13" s="6">
        <f t="shared" si="15"/>
        <v>46743.583334499999</v>
      </c>
      <c r="AL13" s="6">
        <f t="shared" si="15"/>
        <v>46774.000001200002</v>
      </c>
      <c r="AM13" s="6">
        <f t="shared" si="15"/>
        <v>46804.416667899997</v>
      </c>
      <c r="AN13" s="6">
        <f t="shared" si="15"/>
        <v>46834.8333346</v>
      </c>
      <c r="AO13" s="6">
        <f t="shared" si="15"/>
        <v>46865.250001299995</v>
      </c>
      <c r="AP13" s="6">
        <f t="shared" si="15"/>
        <v>46895.666667999998</v>
      </c>
      <c r="AQ13" s="6">
        <f t="shared" si="15"/>
        <v>46926.083334700001</v>
      </c>
      <c r="AR13" s="6">
        <f t="shared" si="15"/>
        <v>46956.500001399996</v>
      </c>
      <c r="AS13" s="6">
        <f t="shared" si="15"/>
        <v>46986.916668099999</v>
      </c>
      <c r="AT13" s="6">
        <f t="shared" si="15"/>
        <v>47017.333334800001</v>
      </c>
      <c r="AU13" s="6">
        <f t="shared" si="15"/>
        <v>47047.750001499997</v>
      </c>
      <c r="AV13" s="6">
        <f t="shared" si="15"/>
        <v>47078.1666682</v>
      </c>
      <c r="AW13" s="6">
        <f t="shared" si="15"/>
        <v>47108.583334900002</v>
      </c>
      <c r="AZ13" s="6">
        <f t="shared" si="6"/>
        <v>45765</v>
      </c>
      <c r="BA13" s="6">
        <f t="shared" si="10"/>
        <v>45765</v>
      </c>
      <c r="BB13" s="6">
        <f t="shared" si="11"/>
        <v>45795.416666700003</v>
      </c>
      <c r="BC13" s="6">
        <f t="shared" si="11"/>
        <v>45825.833333399998</v>
      </c>
      <c r="BD13" s="6">
        <f t="shared" si="11"/>
        <v>45856.250000100001</v>
      </c>
      <c r="BE13" s="6">
        <f t="shared" si="11"/>
        <v>45886.666666800003</v>
      </c>
      <c r="BF13" s="6">
        <f t="shared" si="11"/>
        <v>45917.083333499999</v>
      </c>
      <c r="BG13" s="6">
        <f t="shared" si="11"/>
        <v>45947.500000200002</v>
      </c>
      <c r="BH13" s="6">
        <f t="shared" si="11"/>
        <v>45977.916666899997</v>
      </c>
      <c r="BI13" s="6">
        <f t="shared" si="11"/>
        <v>46008.3333336</v>
      </c>
      <c r="BJ13" s="6">
        <f t="shared" si="11"/>
        <v>46038.750000300002</v>
      </c>
      <c r="BK13" s="6">
        <f t="shared" si="11"/>
        <v>46069.166666999998</v>
      </c>
      <c r="BL13" s="6">
        <f t="shared" si="11"/>
        <v>46099.5833337</v>
      </c>
      <c r="BM13" s="6">
        <f t="shared" si="11"/>
        <v>46130.000000400003</v>
      </c>
      <c r="BN13" s="6">
        <f t="shared" si="11"/>
        <v>46160.416667099998</v>
      </c>
      <c r="BO13" s="6">
        <f t="shared" si="11"/>
        <v>46190.833333800001</v>
      </c>
      <c r="BP13" s="6">
        <f t="shared" si="11"/>
        <v>46221.250000499997</v>
      </c>
      <c r="BQ13" s="6">
        <f t="shared" si="11"/>
        <v>46251.666667199999</v>
      </c>
      <c r="BR13" s="6">
        <f t="shared" si="16"/>
        <v>46282.083333900002</v>
      </c>
      <c r="BS13" s="6">
        <f t="shared" si="16"/>
        <v>46312.500000599997</v>
      </c>
      <c r="BT13" s="6">
        <f t="shared" si="16"/>
        <v>46342.9166673</v>
      </c>
      <c r="BU13" s="6">
        <f t="shared" si="16"/>
        <v>46373.333334000003</v>
      </c>
      <c r="BV13" s="6">
        <f t="shared" si="16"/>
        <v>46403.750000699998</v>
      </c>
      <c r="BW13" s="6">
        <f t="shared" si="16"/>
        <v>46434.166667400001</v>
      </c>
      <c r="BX13" s="6">
        <f t="shared" si="16"/>
        <v>46464.583334099996</v>
      </c>
      <c r="BY13" s="6">
        <f t="shared" si="16"/>
        <v>46495.000000799999</v>
      </c>
      <c r="BZ13" s="6">
        <f t="shared" si="16"/>
        <v>46525.416667500001</v>
      </c>
      <c r="CA13" s="6">
        <f t="shared" si="16"/>
        <v>46555.833334199997</v>
      </c>
      <c r="CB13" s="6">
        <f t="shared" si="16"/>
        <v>46586.2500009</v>
      </c>
      <c r="CC13" s="6">
        <f t="shared" si="16"/>
        <v>46616.666667600002</v>
      </c>
      <c r="CD13" s="6">
        <f t="shared" si="16"/>
        <v>46647.083334299998</v>
      </c>
      <c r="CE13" s="6">
        <f t="shared" si="16"/>
        <v>46677.500001</v>
      </c>
      <c r="CF13" s="6">
        <f t="shared" si="16"/>
        <v>46707.916667700003</v>
      </c>
      <c r="CG13" s="6">
        <f t="shared" si="16"/>
        <v>46738.333334399998</v>
      </c>
      <c r="CH13" s="6">
        <f t="shared" si="16"/>
        <v>46768.750001100001</v>
      </c>
      <c r="CI13" s="6">
        <f t="shared" si="16"/>
        <v>46799.166667799997</v>
      </c>
      <c r="CJ13" s="6">
        <f t="shared" si="16"/>
        <v>46829.583334499999</v>
      </c>
      <c r="CK13" s="6">
        <f t="shared" si="16"/>
        <v>46860.000001200002</v>
      </c>
      <c r="CL13" s="6">
        <f t="shared" si="16"/>
        <v>46890.416667899997</v>
      </c>
      <c r="CM13" s="6">
        <f t="shared" si="16"/>
        <v>46920.8333346</v>
      </c>
      <c r="CN13" s="6">
        <f t="shared" si="16"/>
        <v>46951.250001299995</v>
      </c>
      <c r="CO13" s="6">
        <f t="shared" si="16"/>
        <v>46981.666667999998</v>
      </c>
      <c r="CP13" s="6">
        <f t="shared" si="16"/>
        <v>47012.083334700001</v>
      </c>
      <c r="CQ13" s="6">
        <f t="shared" si="16"/>
        <v>47042.500001399996</v>
      </c>
      <c r="CR13" s="6">
        <f t="shared" si="16"/>
        <v>47072.916668099999</v>
      </c>
      <c r="CS13" s="6">
        <f t="shared" si="16"/>
        <v>47103.333334800001</v>
      </c>
      <c r="CT13" s="6">
        <f t="shared" si="16"/>
        <v>47133.750001499997</v>
      </c>
      <c r="CU13" s="6">
        <f t="shared" si="16"/>
        <v>47164.1666682</v>
      </c>
      <c r="CV13" s="6">
        <f t="shared" si="16"/>
        <v>47194.583334900002</v>
      </c>
      <c r="CW13" s="6"/>
      <c r="CX13" s="6"/>
      <c r="CY13" s="6"/>
      <c r="CZ13" s="6"/>
      <c r="DA13" s="6"/>
      <c r="DB13" s="6"/>
      <c r="DC13" s="6"/>
      <c r="DD13" s="6"/>
      <c r="DE13" s="6"/>
      <c r="DF13" s="6"/>
      <c r="DG13" s="6"/>
      <c r="DH13" s="6"/>
    </row>
    <row r="14" spans="1:112" x14ac:dyDescent="0.35">
      <c r="A14" s="6">
        <f t="shared" si="4"/>
        <v>45680</v>
      </c>
      <c r="B14" s="6">
        <f t="shared" si="8"/>
        <v>45680</v>
      </c>
      <c r="C14" s="6">
        <f t="shared" si="9"/>
        <v>45710.416666700003</v>
      </c>
      <c r="D14" s="6">
        <f t="shared" si="9"/>
        <v>45740.833333399998</v>
      </c>
      <c r="E14" s="6">
        <f t="shared" si="9"/>
        <v>45771.250000100001</v>
      </c>
      <c r="F14" s="6">
        <f t="shared" si="9"/>
        <v>45801.666666800003</v>
      </c>
      <c r="G14" s="6">
        <f t="shared" si="9"/>
        <v>45832.083333499999</v>
      </c>
      <c r="H14" s="6">
        <f t="shared" si="9"/>
        <v>45862.500000200002</v>
      </c>
      <c r="I14" s="6">
        <f t="shared" si="9"/>
        <v>45892.916666899997</v>
      </c>
      <c r="J14" s="6">
        <f t="shared" si="9"/>
        <v>45923.3333336</v>
      </c>
      <c r="K14" s="6">
        <f t="shared" si="9"/>
        <v>45953.750000300002</v>
      </c>
      <c r="L14" s="6">
        <f t="shared" si="9"/>
        <v>45984.166666999998</v>
      </c>
      <c r="M14" s="6">
        <f t="shared" si="9"/>
        <v>46014.5833337</v>
      </c>
      <c r="N14" s="6">
        <f t="shared" si="9"/>
        <v>46045.000000400003</v>
      </c>
      <c r="O14" s="6">
        <f t="shared" si="9"/>
        <v>46075.416667099998</v>
      </c>
      <c r="P14" s="6">
        <f t="shared" si="9"/>
        <v>46105.833333800001</v>
      </c>
      <c r="Q14" s="6">
        <f t="shared" si="9"/>
        <v>46136.250000499997</v>
      </c>
      <c r="R14" s="6">
        <f t="shared" si="9"/>
        <v>46166.666667199999</v>
      </c>
      <c r="S14" s="6">
        <f t="shared" si="14"/>
        <v>46197.083333900002</v>
      </c>
      <c r="T14" s="6">
        <f t="shared" si="14"/>
        <v>46227.500000599997</v>
      </c>
      <c r="U14" s="6">
        <f t="shared" si="14"/>
        <v>46257.9166673</v>
      </c>
      <c r="V14" s="6">
        <f t="shared" si="14"/>
        <v>46288.333334000003</v>
      </c>
      <c r="W14" s="6">
        <f t="shared" si="14"/>
        <v>46318.750000699998</v>
      </c>
      <c r="X14" s="6">
        <f t="shared" si="14"/>
        <v>46349.166667400001</v>
      </c>
      <c r="Y14" s="6">
        <f t="shared" si="14"/>
        <v>46379.583334099996</v>
      </c>
      <c r="Z14" s="6">
        <f t="shared" si="14"/>
        <v>46410.000000799999</v>
      </c>
      <c r="AA14" s="6">
        <f t="shared" si="14"/>
        <v>46440.416667500001</v>
      </c>
      <c r="AB14" s="6">
        <f t="shared" si="14"/>
        <v>46470.833334199997</v>
      </c>
      <c r="AC14" s="6">
        <f t="shared" si="14"/>
        <v>46501.2500009</v>
      </c>
      <c r="AD14" s="6">
        <f t="shared" si="14"/>
        <v>46531.666667600002</v>
      </c>
      <c r="AE14" s="6">
        <f t="shared" si="14"/>
        <v>46562.083334299998</v>
      </c>
      <c r="AF14" s="6">
        <f t="shared" si="14"/>
        <v>46592.500001</v>
      </c>
      <c r="AG14" s="6">
        <f t="shared" si="14"/>
        <v>46622.916667700003</v>
      </c>
      <c r="AH14" s="6">
        <f t="shared" si="14"/>
        <v>46653.333334399998</v>
      </c>
      <c r="AI14" s="6">
        <f t="shared" si="15"/>
        <v>46683.750001100001</v>
      </c>
      <c r="AJ14" s="6">
        <f t="shared" si="15"/>
        <v>46714.166667799997</v>
      </c>
      <c r="AK14" s="6">
        <f t="shared" si="15"/>
        <v>46744.583334499999</v>
      </c>
      <c r="AL14" s="6">
        <f t="shared" si="15"/>
        <v>46775.000001200002</v>
      </c>
      <c r="AM14" s="6">
        <f t="shared" si="15"/>
        <v>46805.416667899997</v>
      </c>
      <c r="AN14" s="6">
        <f t="shared" si="15"/>
        <v>46835.8333346</v>
      </c>
      <c r="AO14" s="6">
        <f t="shared" si="15"/>
        <v>46866.250001299995</v>
      </c>
      <c r="AP14" s="6">
        <f t="shared" si="15"/>
        <v>46896.666667999998</v>
      </c>
      <c r="AQ14" s="6">
        <f t="shared" si="15"/>
        <v>46927.083334700001</v>
      </c>
      <c r="AR14" s="6">
        <f t="shared" si="15"/>
        <v>46957.500001399996</v>
      </c>
      <c r="AS14" s="6">
        <f t="shared" si="15"/>
        <v>46987.916668099999</v>
      </c>
      <c r="AT14" s="6">
        <f t="shared" si="15"/>
        <v>47018.333334800001</v>
      </c>
      <c r="AU14" s="6">
        <f t="shared" si="15"/>
        <v>47048.750001499997</v>
      </c>
      <c r="AV14" s="6">
        <f t="shared" si="15"/>
        <v>47079.1666682</v>
      </c>
      <c r="AW14" s="6">
        <f t="shared" si="15"/>
        <v>47109.583334900002</v>
      </c>
      <c r="AZ14" s="6">
        <f t="shared" si="6"/>
        <v>45768</v>
      </c>
      <c r="BA14" s="6">
        <f t="shared" si="10"/>
        <v>45768</v>
      </c>
      <c r="BB14" s="6">
        <f t="shared" si="11"/>
        <v>45798.416666700003</v>
      </c>
      <c r="BC14" s="6">
        <f t="shared" si="11"/>
        <v>45828.833333399998</v>
      </c>
      <c r="BD14" s="6">
        <f t="shared" si="11"/>
        <v>45859.250000100001</v>
      </c>
      <c r="BE14" s="6">
        <f t="shared" si="11"/>
        <v>45889.666666800003</v>
      </c>
      <c r="BF14" s="6">
        <f t="shared" si="11"/>
        <v>45920.083333499999</v>
      </c>
      <c r="BG14" s="6">
        <f t="shared" si="11"/>
        <v>45950.500000200002</v>
      </c>
      <c r="BH14" s="6">
        <f t="shared" si="11"/>
        <v>45980.916666899997</v>
      </c>
      <c r="BI14" s="6">
        <f t="shared" si="11"/>
        <v>46011.3333336</v>
      </c>
      <c r="BJ14" s="6">
        <f t="shared" si="11"/>
        <v>46041.750000300002</v>
      </c>
      <c r="BK14" s="6">
        <f t="shared" si="11"/>
        <v>46072.166666999998</v>
      </c>
      <c r="BL14" s="6">
        <f t="shared" si="11"/>
        <v>46102.5833337</v>
      </c>
      <c r="BM14" s="6">
        <f t="shared" si="11"/>
        <v>46133.000000400003</v>
      </c>
      <c r="BN14" s="6">
        <f t="shared" si="11"/>
        <v>46163.416667099998</v>
      </c>
      <c r="BO14" s="6">
        <f t="shared" si="11"/>
        <v>46193.833333800001</v>
      </c>
      <c r="BP14" s="6">
        <f t="shared" si="11"/>
        <v>46224.250000499997</v>
      </c>
      <c r="BQ14" s="6">
        <f t="shared" si="11"/>
        <v>46254.666667199999</v>
      </c>
      <c r="BR14" s="6">
        <f t="shared" si="16"/>
        <v>46285.083333900002</v>
      </c>
      <c r="BS14" s="6">
        <f t="shared" si="16"/>
        <v>46315.500000599997</v>
      </c>
      <c r="BT14" s="6">
        <f t="shared" si="16"/>
        <v>46345.9166673</v>
      </c>
      <c r="BU14" s="6">
        <f t="shared" si="16"/>
        <v>46376.333334000003</v>
      </c>
      <c r="BV14" s="6">
        <f t="shared" si="16"/>
        <v>46406.750000699998</v>
      </c>
      <c r="BW14" s="6">
        <f t="shared" si="16"/>
        <v>46437.166667400001</v>
      </c>
      <c r="BX14" s="6">
        <f t="shared" si="16"/>
        <v>46467.583334099996</v>
      </c>
      <c r="BY14" s="6">
        <f t="shared" si="16"/>
        <v>46498.000000799999</v>
      </c>
      <c r="BZ14" s="6">
        <f t="shared" si="16"/>
        <v>46528.416667500001</v>
      </c>
      <c r="CA14" s="6">
        <f t="shared" si="16"/>
        <v>46558.833334199997</v>
      </c>
      <c r="CB14" s="6">
        <f t="shared" si="16"/>
        <v>46589.2500009</v>
      </c>
      <c r="CC14" s="6">
        <f t="shared" si="16"/>
        <v>46619.666667600002</v>
      </c>
      <c r="CD14" s="6">
        <f t="shared" si="16"/>
        <v>46650.083334299998</v>
      </c>
      <c r="CE14" s="6">
        <f t="shared" si="16"/>
        <v>46680.500001</v>
      </c>
      <c r="CF14" s="6">
        <f t="shared" si="16"/>
        <v>46710.916667700003</v>
      </c>
      <c r="CG14" s="6">
        <f t="shared" si="16"/>
        <v>46741.333334399998</v>
      </c>
      <c r="CH14" s="6">
        <f t="shared" si="16"/>
        <v>46771.750001100001</v>
      </c>
      <c r="CI14" s="6">
        <f t="shared" si="16"/>
        <v>46802.166667799997</v>
      </c>
      <c r="CJ14" s="6">
        <f t="shared" si="16"/>
        <v>46832.583334499999</v>
      </c>
      <c r="CK14" s="6">
        <f t="shared" si="16"/>
        <v>46863.000001200002</v>
      </c>
      <c r="CL14" s="6">
        <f t="shared" si="16"/>
        <v>46893.416667899997</v>
      </c>
      <c r="CM14" s="6">
        <f t="shared" si="16"/>
        <v>46923.8333346</v>
      </c>
      <c r="CN14" s="6">
        <f t="shared" si="16"/>
        <v>46954.250001299995</v>
      </c>
      <c r="CO14" s="6">
        <f t="shared" si="16"/>
        <v>46984.666667999998</v>
      </c>
      <c r="CP14" s="6">
        <f t="shared" si="16"/>
        <v>47015.083334700001</v>
      </c>
      <c r="CQ14" s="6">
        <f t="shared" si="16"/>
        <v>47045.500001399996</v>
      </c>
      <c r="CR14" s="6">
        <f t="shared" si="16"/>
        <v>47075.916668099999</v>
      </c>
      <c r="CS14" s="6">
        <f t="shared" si="16"/>
        <v>47106.333334800001</v>
      </c>
      <c r="CT14" s="6">
        <f t="shared" si="16"/>
        <v>47136.750001499997</v>
      </c>
      <c r="CU14" s="6">
        <f t="shared" si="16"/>
        <v>47167.1666682</v>
      </c>
      <c r="CV14" s="6">
        <f t="shared" si="16"/>
        <v>47197.583334900002</v>
      </c>
      <c r="CW14" s="6"/>
      <c r="CX14" s="6"/>
      <c r="CY14" s="6"/>
      <c r="CZ14" s="6"/>
      <c r="DA14" s="6"/>
      <c r="DB14" s="6"/>
      <c r="DC14" s="6"/>
      <c r="DD14" s="6"/>
      <c r="DE14" s="6"/>
      <c r="DF14" s="6"/>
      <c r="DG14" s="6"/>
      <c r="DH14" s="6"/>
    </row>
    <row r="15" spans="1:112" x14ac:dyDescent="0.35">
      <c r="A15" s="6">
        <f>A20-7</f>
        <v>45681</v>
      </c>
      <c r="B15" s="6">
        <f t="shared" si="8"/>
        <v>45681</v>
      </c>
      <c r="C15" s="6">
        <f t="shared" si="9"/>
        <v>45711.416666700003</v>
      </c>
      <c r="D15" s="6">
        <f t="shared" si="9"/>
        <v>45741.833333399998</v>
      </c>
      <c r="E15" s="6">
        <f t="shared" si="9"/>
        <v>45772.250000100001</v>
      </c>
      <c r="F15" s="6">
        <f t="shared" si="9"/>
        <v>45802.666666800003</v>
      </c>
      <c r="G15" s="6">
        <f t="shared" si="9"/>
        <v>45833.083333499999</v>
      </c>
      <c r="H15" s="6">
        <f t="shared" si="9"/>
        <v>45863.500000200002</v>
      </c>
      <c r="I15" s="6">
        <f t="shared" si="9"/>
        <v>45893.916666899997</v>
      </c>
      <c r="J15" s="6">
        <f t="shared" si="9"/>
        <v>45924.3333336</v>
      </c>
      <c r="K15" s="6">
        <f t="shared" si="9"/>
        <v>45954.750000300002</v>
      </c>
      <c r="L15" s="6">
        <f t="shared" si="9"/>
        <v>45985.166666999998</v>
      </c>
      <c r="M15" s="6">
        <f t="shared" si="9"/>
        <v>46015.5833337</v>
      </c>
      <c r="N15" s="6">
        <f t="shared" si="9"/>
        <v>46046.000000400003</v>
      </c>
      <c r="O15" s="6">
        <f t="shared" si="9"/>
        <v>46076.416667099998</v>
      </c>
      <c r="P15" s="6">
        <f t="shared" si="9"/>
        <v>46106.833333800001</v>
      </c>
      <c r="Q15" s="6">
        <f t="shared" si="9"/>
        <v>46137.250000499997</v>
      </c>
      <c r="R15" s="6">
        <f t="shared" si="9"/>
        <v>46167.666667199999</v>
      </c>
      <c r="S15" s="6">
        <f t="shared" si="14"/>
        <v>46198.083333900002</v>
      </c>
      <c r="T15" s="6">
        <f t="shared" si="14"/>
        <v>46228.500000599997</v>
      </c>
      <c r="U15" s="6">
        <f t="shared" si="14"/>
        <v>46258.9166673</v>
      </c>
      <c r="V15" s="6">
        <f t="shared" si="14"/>
        <v>46289.333334000003</v>
      </c>
      <c r="W15" s="6">
        <f t="shared" si="14"/>
        <v>46319.750000699998</v>
      </c>
      <c r="X15" s="6">
        <f t="shared" si="14"/>
        <v>46350.166667400001</v>
      </c>
      <c r="Y15" s="6">
        <f t="shared" si="14"/>
        <v>46380.583334099996</v>
      </c>
      <c r="Z15" s="6">
        <f t="shared" si="14"/>
        <v>46411.000000799999</v>
      </c>
      <c r="AA15" s="6">
        <f t="shared" si="14"/>
        <v>46441.416667500001</v>
      </c>
      <c r="AB15" s="6">
        <f t="shared" si="14"/>
        <v>46471.833334199997</v>
      </c>
      <c r="AC15" s="6">
        <f t="shared" si="14"/>
        <v>46502.2500009</v>
      </c>
      <c r="AD15" s="6">
        <f t="shared" si="14"/>
        <v>46532.666667600002</v>
      </c>
      <c r="AE15" s="6">
        <f t="shared" si="14"/>
        <v>46563.083334299998</v>
      </c>
      <c r="AF15" s="6">
        <f t="shared" si="14"/>
        <v>46593.500001</v>
      </c>
      <c r="AG15" s="6">
        <f t="shared" si="14"/>
        <v>46623.916667700003</v>
      </c>
      <c r="AH15" s="6">
        <f t="shared" si="14"/>
        <v>46654.333334399998</v>
      </c>
      <c r="AI15" s="6">
        <f t="shared" si="15"/>
        <v>46684.750001100001</v>
      </c>
      <c r="AJ15" s="6">
        <f t="shared" si="15"/>
        <v>46715.166667799997</v>
      </c>
      <c r="AK15" s="6">
        <f t="shared" si="15"/>
        <v>46745.583334499999</v>
      </c>
      <c r="AL15" s="6">
        <f t="shared" si="15"/>
        <v>46776.000001200002</v>
      </c>
      <c r="AM15" s="6">
        <f t="shared" si="15"/>
        <v>46806.416667899997</v>
      </c>
      <c r="AN15" s="6">
        <f t="shared" si="15"/>
        <v>46836.8333346</v>
      </c>
      <c r="AO15" s="6">
        <f t="shared" si="15"/>
        <v>46867.250001299995</v>
      </c>
      <c r="AP15" s="6">
        <f t="shared" si="15"/>
        <v>46897.666667999998</v>
      </c>
      <c r="AQ15" s="6">
        <f t="shared" si="15"/>
        <v>46928.083334700001</v>
      </c>
      <c r="AR15" s="6">
        <f t="shared" si="15"/>
        <v>46958.500001399996</v>
      </c>
      <c r="AS15" s="6">
        <f t="shared" si="15"/>
        <v>46988.916668099999</v>
      </c>
      <c r="AT15" s="6">
        <f t="shared" si="15"/>
        <v>47019.333334800001</v>
      </c>
      <c r="AU15" s="6">
        <f t="shared" si="15"/>
        <v>47049.750001499997</v>
      </c>
      <c r="AV15" s="6">
        <f t="shared" si="15"/>
        <v>47080.1666682</v>
      </c>
      <c r="AW15" s="6">
        <f t="shared" si="15"/>
        <v>47110.583334900002</v>
      </c>
      <c r="AZ15" s="6">
        <f>AZ20-7</f>
        <v>45769</v>
      </c>
      <c r="BA15" s="6">
        <f t="shared" si="10"/>
        <v>45769</v>
      </c>
      <c r="BB15" s="6">
        <f t="shared" si="11"/>
        <v>45799.416666700003</v>
      </c>
      <c r="BC15" s="6">
        <f t="shared" si="11"/>
        <v>45829.833333399998</v>
      </c>
      <c r="BD15" s="6">
        <f t="shared" si="11"/>
        <v>45860.250000100001</v>
      </c>
      <c r="BE15" s="6">
        <f t="shared" si="11"/>
        <v>45890.666666800003</v>
      </c>
      <c r="BF15" s="6">
        <f t="shared" si="11"/>
        <v>45921.083333499999</v>
      </c>
      <c r="BG15" s="6">
        <f t="shared" si="11"/>
        <v>45951.500000200002</v>
      </c>
      <c r="BH15" s="6">
        <f t="shared" si="11"/>
        <v>45981.916666899997</v>
      </c>
      <c r="BI15" s="6">
        <f t="shared" si="11"/>
        <v>46012.3333336</v>
      </c>
      <c r="BJ15" s="6">
        <f t="shared" si="11"/>
        <v>46042.750000300002</v>
      </c>
      <c r="BK15" s="6">
        <f t="shared" si="11"/>
        <v>46073.166666999998</v>
      </c>
      <c r="BL15" s="6">
        <f t="shared" si="11"/>
        <v>46103.5833337</v>
      </c>
      <c r="BM15" s="6">
        <f t="shared" si="11"/>
        <v>46134.000000400003</v>
      </c>
      <c r="BN15" s="6">
        <f t="shared" si="11"/>
        <v>46164.416667099998</v>
      </c>
      <c r="BO15" s="6">
        <f t="shared" si="11"/>
        <v>46194.833333800001</v>
      </c>
      <c r="BP15" s="6">
        <f t="shared" si="11"/>
        <v>46225.250000499997</v>
      </c>
      <c r="BQ15" s="6">
        <f t="shared" si="11"/>
        <v>46255.666667199999</v>
      </c>
      <c r="BR15" s="6">
        <f t="shared" si="16"/>
        <v>46286.083333900002</v>
      </c>
      <c r="BS15" s="6">
        <f t="shared" si="16"/>
        <v>46316.500000599997</v>
      </c>
      <c r="BT15" s="6">
        <f t="shared" si="16"/>
        <v>46346.9166673</v>
      </c>
      <c r="BU15" s="6">
        <f t="shared" si="16"/>
        <v>46377.333334000003</v>
      </c>
      <c r="BV15" s="6">
        <f t="shared" si="16"/>
        <v>46407.750000699998</v>
      </c>
      <c r="BW15" s="6">
        <f t="shared" si="16"/>
        <v>46438.166667400001</v>
      </c>
      <c r="BX15" s="6">
        <f t="shared" si="16"/>
        <v>46468.583334099996</v>
      </c>
      <c r="BY15" s="6">
        <f t="shared" si="16"/>
        <v>46499.000000799999</v>
      </c>
      <c r="BZ15" s="6">
        <f t="shared" si="16"/>
        <v>46529.416667500001</v>
      </c>
      <c r="CA15" s="6">
        <f t="shared" si="16"/>
        <v>46559.833334199997</v>
      </c>
      <c r="CB15" s="6">
        <f t="shared" si="16"/>
        <v>46590.2500009</v>
      </c>
      <c r="CC15" s="6">
        <f t="shared" si="16"/>
        <v>46620.666667600002</v>
      </c>
      <c r="CD15" s="6">
        <f t="shared" si="16"/>
        <v>46651.083334299998</v>
      </c>
      <c r="CE15" s="6">
        <f t="shared" si="16"/>
        <v>46681.500001</v>
      </c>
      <c r="CF15" s="6">
        <f t="shared" si="16"/>
        <v>46711.916667700003</v>
      </c>
      <c r="CG15" s="6">
        <f t="shared" si="16"/>
        <v>46742.333334399998</v>
      </c>
      <c r="CH15" s="6">
        <f t="shared" si="16"/>
        <v>46772.750001100001</v>
      </c>
      <c r="CI15" s="6">
        <f t="shared" si="16"/>
        <v>46803.166667799997</v>
      </c>
      <c r="CJ15" s="6">
        <f t="shared" si="16"/>
        <v>46833.583334499999</v>
      </c>
      <c r="CK15" s="6">
        <f t="shared" si="16"/>
        <v>46864.000001200002</v>
      </c>
      <c r="CL15" s="6">
        <f t="shared" si="16"/>
        <v>46894.416667899997</v>
      </c>
      <c r="CM15" s="6">
        <f t="shared" si="16"/>
        <v>46924.8333346</v>
      </c>
      <c r="CN15" s="6">
        <f t="shared" si="16"/>
        <v>46955.250001299995</v>
      </c>
      <c r="CO15" s="6">
        <f t="shared" si="16"/>
        <v>46985.666667999998</v>
      </c>
      <c r="CP15" s="6">
        <f t="shared" si="16"/>
        <v>47016.083334700001</v>
      </c>
      <c r="CQ15" s="6">
        <f t="shared" si="16"/>
        <v>47046.500001399996</v>
      </c>
      <c r="CR15" s="6">
        <f t="shared" si="16"/>
        <v>47076.916668099999</v>
      </c>
      <c r="CS15" s="6">
        <f t="shared" si="16"/>
        <v>47107.333334800001</v>
      </c>
      <c r="CT15" s="6">
        <f t="shared" si="16"/>
        <v>47137.750001499997</v>
      </c>
      <c r="CU15" s="6">
        <f t="shared" si="16"/>
        <v>47168.1666682</v>
      </c>
      <c r="CV15" s="6">
        <f t="shared" si="16"/>
        <v>47198.583334900002</v>
      </c>
      <c r="CW15" s="6"/>
      <c r="CX15" s="6"/>
      <c r="CY15" s="6"/>
      <c r="CZ15" s="6"/>
      <c r="DA15" s="6"/>
      <c r="DB15" s="6"/>
      <c r="DC15" s="6"/>
      <c r="DD15" s="6"/>
      <c r="DE15" s="6"/>
      <c r="DF15" s="6"/>
      <c r="DG15" s="6"/>
      <c r="DH15" s="6"/>
    </row>
    <row r="16" spans="1:112" x14ac:dyDescent="0.35">
      <c r="A16" s="12">
        <f>'Market pricing dates'!B5</f>
        <v>45684</v>
      </c>
      <c r="B16" s="6">
        <f t="shared" si="8"/>
        <v>45684</v>
      </c>
      <c r="C16" s="6">
        <f t="shared" si="9"/>
        <v>45714.416666700003</v>
      </c>
      <c r="D16" s="6">
        <f t="shared" si="9"/>
        <v>45744.833333399998</v>
      </c>
      <c r="E16" s="6">
        <f t="shared" si="9"/>
        <v>45775.250000100001</v>
      </c>
      <c r="F16" s="6">
        <f t="shared" si="9"/>
        <v>45805.666666800003</v>
      </c>
      <c r="G16" s="6">
        <f t="shared" si="9"/>
        <v>45836.083333499999</v>
      </c>
      <c r="H16" s="6">
        <f t="shared" si="9"/>
        <v>45866.500000200002</v>
      </c>
      <c r="I16" s="6">
        <f t="shared" si="9"/>
        <v>45896.916666899997</v>
      </c>
      <c r="J16" s="6">
        <f t="shared" si="9"/>
        <v>45927.3333336</v>
      </c>
      <c r="K16" s="6">
        <f t="shared" si="9"/>
        <v>45957.750000300002</v>
      </c>
      <c r="L16" s="6">
        <f t="shared" si="9"/>
        <v>45988.166666999998</v>
      </c>
      <c r="M16" s="6">
        <f t="shared" si="9"/>
        <v>46018.5833337</v>
      </c>
      <c r="N16" s="6">
        <f t="shared" si="9"/>
        <v>46049.000000400003</v>
      </c>
      <c r="O16" s="6">
        <f t="shared" si="9"/>
        <v>46079.416667099998</v>
      </c>
      <c r="P16" s="6">
        <f t="shared" si="9"/>
        <v>46109.833333800001</v>
      </c>
      <c r="Q16" s="6">
        <f t="shared" si="9"/>
        <v>46140.250000499997</v>
      </c>
      <c r="R16" s="6">
        <f t="shared" si="9"/>
        <v>46170.666667199999</v>
      </c>
      <c r="S16" s="6">
        <f t="shared" si="14"/>
        <v>46201.083333900002</v>
      </c>
      <c r="T16" s="6">
        <f t="shared" si="14"/>
        <v>46231.500000599997</v>
      </c>
      <c r="U16" s="6">
        <f t="shared" si="14"/>
        <v>46261.9166673</v>
      </c>
      <c r="V16" s="6">
        <f t="shared" si="14"/>
        <v>46292.333334000003</v>
      </c>
      <c r="W16" s="6">
        <f t="shared" si="14"/>
        <v>46322.750000699998</v>
      </c>
      <c r="X16" s="6">
        <f t="shared" si="14"/>
        <v>46353.166667400001</v>
      </c>
      <c r="Y16" s="6">
        <f t="shared" si="14"/>
        <v>46383.583334099996</v>
      </c>
      <c r="Z16" s="6">
        <f t="shared" si="14"/>
        <v>46414.000000799999</v>
      </c>
      <c r="AA16" s="6">
        <f t="shared" si="14"/>
        <v>46444.416667500001</v>
      </c>
      <c r="AB16" s="6">
        <f t="shared" si="14"/>
        <v>46474.833334199997</v>
      </c>
      <c r="AC16" s="6">
        <f t="shared" si="14"/>
        <v>46505.2500009</v>
      </c>
      <c r="AD16" s="6">
        <f t="shared" si="14"/>
        <v>46535.666667600002</v>
      </c>
      <c r="AE16" s="6">
        <f t="shared" si="14"/>
        <v>46566.083334299998</v>
      </c>
      <c r="AF16" s="6">
        <f t="shared" si="14"/>
        <v>46596.500001</v>
      </c>
      <c r="AG16" s="6">
        <f t="shared" si="14"/>
        <v>46626.916667700003</v>
      </c>
      <c r="AH16" s="6">
        <f t="shared" si="14"/>
        <v>46657.333334399998</v>
      </c>
      <c r="AI16" s="6">
        <f t="shared" si="15"/>
        <v>46687.750001100001</v>
      </c>
      <c r="AJ16" s="6">
        <f t="shared" si="15"/>
        <v>46718.166667799997</v>
      </c>
      <c r="AK16" s="6">
        <f t="shared" si="15"/>
        <v>46748.583334499999</v>
      </c>
      <c r="AL16" s="6">
        <f t="shared" si="15"/>
        <v>46779.000001200002</v>
      </c>
      <c r="AM16" s="6">
        <f t="shared" si="15"/>
        <v>46809.416667899997</v>
      </c>
      <c r="AN16" s="6">
        <f t="shared" si="15"/>
        <v>46839.8333346</v>
      </c>
      <c r="AO16" s="6">
        <f t="shared" si="15"/>
        <v>46870.250001299995</v>
      </c>
      <c r="AP16" s="6">
        <f t="shared" si="15"/>
        <v>46900.666667999998</v>
      </c>
      <c r="AQ16" s="6">
        <f t="shared" si="15"/>
        <v>46931.083334700001</v>
      </c>
      <c r="AR16" s="6">
        <f t="shared" si="15"/>
        <v>46961.500001399996</v>
      </c>
      <c r="AS16" s="6">
        <f t="shared" si="15"/>
        <v>46991.916668099999</v>
      </c>
      <c r="AT16" s="6">
        <f t="shared" si="15"/>
        <v>47022.333334800001</v>
      </c>
      <c r="AU16" s="6">
        <f t="shared" si="15"/>
        <v>47052.750001499997</v>
      </c>
      <c r="AV16" s="6">
        <f t="shared" si="15"/>
        <v>47083.1666682</v>
      </c>
      <c r="AW16" s="6">
        <f t="shared" si="15"/>
        <v>47113.583334900002</v>
      </c>
      <c r="AZ16" s="12">
        <f>'Market pricing dates'!E5</f>
        <v>45770</v>
      </c>
      <c r="BA16" s="6">
        <f t="shared" si="10"/>
        <v>45770</v>
      </c>
      <c r="BB16" s="6">
        <f t="shared" si="11"/>
        <v>45800.416666700003</v>
      </c>
      <c r="BC16" s="6">
        <f t="shared" si="11"/>
        <v>45830.833333399998</v>
      </c>
      <c r="BD16" s="6">
        <f t="shared" si="11"/>
        <v>45861.250000100001</v>
      </c>
      <c r="BE16" s="6">
        <f t="shared" si="11"/>
        <v>45891.666666800003</v>
      </c>
      <c r="BF16" s="6">
        <f t="shared" si="11"/>
        <v>45922.083333499999</v>
      </c>
      <c r="BG16" s="6">
        <f t="shared" si="11"/>
        <v>45952.500000200002</v>
      </c>
      <c r="BH16" s="6">
        <f t="shared" si="11"/>
        <v>45982.916666899997</v>
      </c>
      <c r="BI16" s="6">
        <f t="shared" si="11"/>
        <v>46013.3333336</v>
      </c>
      <c r="BJ16" s="6">
        <f t="shared" si="11"/>
        <v>46043.750000300002</v>
      </c>
      <c r="BK16" s="6">
        <f t="shared" si="11"/>
        <v>46074.166666999998</v>
      </c>
      <c r="BL16" s="6">
        <f t="shared" si="11"/>
        <v>46104.5833337</v>
      </c>
      <c r="BM16" s="6">
        <f t="shared" si="11"/>
        <v>46135.000000400003</v>
      </c>
      <c r="BN16" s="6">
        <f t="shared" si="11"/>
        <v>46165.416667099998</v>
      </c>
      <c r="BO16" s="6">
        <f t="shared" si="11"/>
        <v>46195.833333800001</v>
      </c>
      <c r="BP16" s="6">
        <f t="shared" si="11"/>
        <v>46226.250000499997</v>
      </c>
      <c r="BQ16" s="6">
        <f t="shared" si="11"/>
        <v>46256.666667199999</v>
      </c>
      <c r="BR16" s="6">
        <f t="shared" si="16"/>
        <v>46287.083333900002</v>
      </c>
      <c r="BS16" s="6">
        <f t="shared" si="16"/>
        <v>46317.500000599997</v>
      </c>
      <c r="BT16" s="6">
        <f t="shared" si="16"/>
        <v>46347.9166673</v>
      </c>
      <c r="BU16" s="6">
        <f t="shared" si="16"/>
        <v>46378.333334000003</v>
      </c>
      <c r="BV16" s="6">
        <f t="shared" si="16"/>
        <v>46408.750000699998</v>
      </c>
      <c r="BW16" s="6">
        <f t="shared" si="16"/>
        <v>46439.166667400001</v>
      </c>
      <c r="BX16" s="6">
        <f t="shared" si="16"/>
        <v>46469.583334099996</v>
      </c>
      <c r="BY16" s="6">
        <f t="shared" si="16"/>
        <v>46500.000000799999</v>
      </c>
      <c r="BZ16" s="6">
        <f t="shared" si="16"/>
        <v>46530.416667500001</v>
      </c>
      <c r="CA16" s="6">
        <f t="shared" si="16"/>
        <v>46560.833334199997</v>
      </c>
      <c r="CB16" s="6">
        <f t="shared" si="16"/>
        <v>46591.2500009</v>
      </c>
      <c r="CC16" s="6">
        <f t="shared" si="16"/>
        <v>46621.666667600002</v>
      </c>
      <c r="CD16" s="6">
        <f t="shared" si="16"/>
        <v>46652.083334299998</v>
      </c>
      <c r="CE16" s="6">
        <f t="shared" si="16"/>
        <v>46682.500001</v>
      </c>
      <c r="CF16" s="6">
        <f t="shared" si="16"/>
        <v>46712.916667700003</v>
      </c>
      <c r="CG16" s="6">
        <f t="shared" si="16"/>
        <v>46743.333334399998</v>
      </c>
      <c r="CH16" s="6">
        <f t="shared" si="16"/>
        <v>46773.750001100001</v>
      </c>
      <c r="CI16" s="6">
        <f t="shared" si="16"/>
        <v>46804.166667799997</v>
      </c>
      <c r="CJ16" s="6">
        <f t="shared" si="16"/>
        <v>46834.583334499999</v>
      </c>
      <c r="CK16" s="6">
        <f t="shared" si="16"/>
        <v>46865.000001200002</v>
      </c>
      <c r="CL16" s="6">
        <f t="shared" si="16"/>
        <v>46895.416667899997</v>
      </c>
      <c r="CM16" s="6">
        <f t="shared" si="16"/>
        <v>46925.8333346</v>
      </c>
      <c r="CN16" s="6">
        <f t="shared" si="16"/>
        <v>46956.250001299995</v>
      </c>
      <c r="CO16" s="6">
        <f t="shared" si="16"/>
        <v>46986.666667999998</v>
      </c>
      <c r="CP16" s="6">
        <f t="shared" si="16"/>
        <v>47017.083334700001</v>
      </c>
      <c r="CQ16" s="6">
        <f t="shared" si="16"/>
        <v>47047.500001399996</v>
      </c>
      <c r="CR16" s="6">
        <f t="shared" si="16"/>
        <v>47077.916668099999</v>
      </c>
      <c r="CS16" s="6">
        <f t="shared" si="16"/>
        <v>47108.333334800001</v>
      </c>
      <c r="CT16" s="6">
        <f t="shared" si="16"/>
        <v>47138.750001499997</v>
      </c>
      <c r="CU16" s="6">
        <f t="shared" si="16"/>
        <v>47169.1666682</v>
      </c>
      <c r="CV16" s="6">
        <f t="shared" si="16"/>
        <v>47199.583334900002</v>
      </c>
      <c r="CW16" s="6"/>
      <c r="CX16" s="6"/>
      <c r="CY16" s="6"/>
      <c r="CZ16" s="6"/>
      <c r="DA16" s="6"/>
      <c r="DB16" s="6"/>
      <c r="DC16" s="6"/>
      <c r="DD16" s="6"/>
      <c r="DE16" s="6"/>
      <c r="DF16" s="6"/>
      <c r="DG16" s="6"/>
      <c r="DH16" s="6"/>
    </row>
    <row r="17" spans="1:112" x14ac:dyDescent="0.35">
      <c r="A17" s="12">
        <f>'Market pricing dates'!B6</f>
        <v>45685</v>
      </c>
      <c r="B17" s="6">
        <f t="shared" si="8"/>
        <v>45685</v>
      </c>
      <c r="C17" s="6">
        <f t="shared" si="9"/>
        <v>45715.416666700003</v>
      </c>
      <c r="D17" s="6">
        <f t="shared" si="9"/>
        <v>45745.833333399998</v>
      </c>
      <c r="E17" s="6">
        <f t="shared" si="9"/>
        <v>45776.250000100001</v>
      </c>
      <c r="F17" s="6">
        <f t="shared" si="9"/>
        <v>45806.666666800003</v>
      </c>
      <c r="G17" s="6">
        <f t="shared" si="9"/>
        <v>45837.083333499999</v>
      </c>
      <c r="H17" s="6">
        <f t="shared" si="9"/>
        <v>45867.500000200002</v>
      </c>
      <c r="I17" s="6">
        <f t="shared" si="9"/>
        <v>45897.916666899997</v>
      </c>
      <c r="J17" s="6">
        <f t="shared" si="9"/>
        <v>45928.3333336</v>
      </c>
      <c r="K17" s="6">
        <f t="shared" si="9"/>
        <v>45958.750000300002</v>
      </c>
      <c r="L17" s="6">
        <f t="shared" si="9"/>
        <v>45989.166666999998</v>
      </c>
      <c r="M17" s="6">
        <f t="shared" si="9"/>
        <v>46019.5833337</v>
      </c>
      <c r="N17" s="6">
        <f t="shared" si="9"/>
        <v>46050.000000400003</v>
      </c>
      <c r="O17" s="6">
        <f t="shared" si="9"/>
        <v>46080.416667099998</v>
      </c>
      <c r="P17" s="6">
        <f t="shared" si="9"/>
        <v>46110.833333800001</v>
      </c>
      <c r="Q17" s="6">
        <f t="shared" si="9"/>
        <v>46141.250000499997</v>
      </c>
      <c r="R17" s="6">
        <f t="shared" si="9"/>
        <v>46171.666667199999</v>
      </c>
      <c r="S17" s="6">
        <f t="shared" si="14"/>
        <v>46202.083333900002</v>
      </c>
      <c r="T17" s="6">
        <f t="shared" si="14"/>
        <v>46232.500000599997</v>
      </c>
      <c r="U17" s="6">
        <f t="shared" si="14"/>
        <v>46262.9166673</v>
      </c>
      <c r="V17" s="6">
        <f t="shared" si="14"/>
        <v>46293.333334000003</v>
      </c>
      <c r="W17" s="6">
        <f t="shared" si="14"/>
        <v>46323.750000699998</v>
      </c>
      <c r="X17" s="6">
        <f t="shared" si="14"/>
        <v>46354.166667400001</v>
      </c>
      <c r="Y17" s="6">
        <f t="shared" si="14"/>
        <v>46384.583334099996</v>
      </c>
      <c r="Z17" s="6">
        <f t="shared" si="14"/>
        <v>46415.000000799999</v>
      </c>
      <c r="AA17" s="6">
        <f t="shared" si="14"/>
        <v>46445.416667500001</v>
      </c>
      <c r="AB17" s="6">
        <f t="shared" si="14"/>
        <v>46475.833334199997</v>
      </c>
      <c r="AC17" s="6">
        <f t="shared" si="14"/>
        <v>46506.2500009</v>
      </c>
      <c r="AD17" s="6">
        <f t="shared" si="14"/>
        <v>46536.666667600002</v>
      </c>
      <c r="AE17" s="6">
        <f t="shared" si="14"/>
        <v>46567.083334299998</v>
      </c>
      <c r="AF17" s="6">
        <f t="shared" si="14"/>
        <v>46597.500001</v>
      </c>
      <c r="AG17" s="6">
        <f t="shared" si="14"/>
        <v>46627.916667700003</v>
      </c>
      <c r="AH17" s="6">
        <f t="shared" si="14"/>
        <v>46658.333334399998</v>
      </c>
      <c r="AI17" s="6">
        <f t="shared" si="15"/>
        <v>46688.750001100001</v>
      </c>
      <c r="AJ17" s="6">
        <f t="shared" si="15"/>
        <v>46719.166667799997</v>
      </c>
      <c r="AK17" s="6">
        <f t="shared" si="15"/>
        <v>46749.583334499999</v>
      </c>
      <c r="AL17" s="6">
        <f t="shared" si="15"/>
        <v>46780.000001200002</v>
      </c>
      <c r="AM17" s="6">
        <f t="shared" si="15"/>
        <v>46810.416667899997</v>
      </c>
      <c r="AN17" s="6">
        <f t="shared" si="15"/>
        <v>46840.8333346</v>
      </c>
      <c r="AO17" s="6">
        <f t="shared" si="15"/>
        <v>46871.250001299995</v>
      </c>
      <c r="AP17" s="6">
        <f t="shared" si="15"/>
        <v>46901.666667999998</v>
      </c>
      <c r="AQ17" s="6">
        <f t="shared" si="15"/>
        <v>46932.083334700001</v>
      </c>
      <c r="AR17" s="6">
        <f t="shared" si="15"/>
        <v>46962.500001399996</v>
      </c>
      <c r="AS17" s="6">
        <f t="shared" si="15"/>
        <v>46992.916668099999</v>
      </c>
      <c r="AT17" s="6">
        <f t="shared" si="15"/>
        <v>47023.333334800001</v>
      </c>
      <c r="AU17" s="6">
        <f t="shared" si="15"/>
        <v>47053.750001499997</v>
      </c>
      <c r="AV17" s="6">
        <f t="shared" si="15"/>
        <v>47084.1666682</v>
      </c>
      <c r="AW17" s="6">
        <f t="shared" si="15"/>
        <v>47114.583334900002</v>
      </c>
      <c r="AZ17" s="12">
        <f>'Market pricing dates'!E6</f>
        <v>45771</v>
      </c>
      <c r="BA17" s="6">
        <f t="shared" si="10"/>
        <v>45771</v>
      </c>
      <c r="BB17" s="6">
        <f t="shared" si="11"/>
        <v>45801.416666700003</v>
      </c>
      <c r="BC17" s="6">
        <f t="shared" si="11"/>
        <v>45831.833333399998</v>
      </c>
      <c r="BD17" s="6">
        <f t="shared" si="11"/>
        <v>45862.250000100001</v>
      </c>
      <c r="BE17" s="6">
        <f t="shared" si="11"/>
        <v>45892.666666800003</v>
      </c>
      <c r="BF17" s="6">
        <f t="shared" si="11"/>
        <v>45923.083333499999</v>
      </c>
      <c r="BG17" s="6">
        <f t="shared" si="11"/>
        <v>45953.500000200002</v>
      </c>
      <c r="BH17" s="6">
        <f t="shared" si="11"/>
        <v>45983.916666899997</v>
      </c>
      <c r="BI17" s="6">
        <f t="shared" si="11"/>
        <v>46014.3333336</v>
      </c>
      <c r="BJ17" s="6">
        <f t="shared" si="11"/>
        <v>46044.750000300002</v>
      </c>
      <c r="BK17" s="6">
        <f t="shared" si="11"/>
        <v>46075.166666999998</v>
      </c>
      <c r="BL17" s="6">
        <f t="shared" si="11"/>
        <v>46105.5833337</v>
      </c>
      <c r="BM17" s="6">
        <f t="shared" si="11"/>
        <v>46136.000000400003</v>
      </c>
      <c r="BN17" s="6">
        <f t="shared" si="11"/>
        <v>46166.416667099998</v>
      </c>
      <c r="BO17" s="6">
        <f t="shared" si="11"/>
        <v>46196.833333800001</v>
      </c>
      <c r="BP17" s="6">
        <f t="shared" si="11"/>
        <v>46227.250000499997</v>
      </c>
      <c r="BQ17" s="6">
        <f t="shared" si="11"/>
        <v>46257.666667199999</v>
      </c>
      <c r="BR17" s="6">
        <f t="shared" si="16"/>
        <v>46288.083333900002</v>
      </c>
      <c r="BS17" s="6">
        <f t="shared" si="16"/>
        <v>46318.500000599997</v>
      </c>
      <c r="BT17" s="6">
        <f t="shared" si="16"/>
        <v>46348.9166673</v>
      </c>
      <c r="BU17" s="6">
        <f t="shared" si="16"/>
        <v>46379.333334000003</v>
      </c>
      <c r="BV17" s="6">
        <f t="shared" si="16"/>
        <v>46409.750000699998</v>
      </c>
      <c r="BW17" s="6">
        <f t="shared" si="16"/>
        <v>46440.166667400001</v>
      </c>
      <c r="BX17" s="6">
        <f t="shared" si="16"/>
        <v>46470.583334099996</v>
      </c>
      <c r="BY17" s="6">
        <f t="shared" si="16"/>
        <v>46501.000000799999</v>
      </c>
      <c r="BZ17" s="6">
        <f t="shared" si="16"/>
        <v>46531.416667500001</v>
      </c>
      <c r="CA17" s="6">
        <f t="shared" si="16"/>
        <v>46561.833334199997</v>
      </c>
      <c r="CB17" s="6">
        <f t="shared" si="16"/>
        <v>46592.2500009</v>
      </c>
      <c r="CC17" s="6">
        <f t="shared" si="16"/>
        <v>46622.666667600002</v>
      </c>
      <c r="CD17" s="6">
        <f t="shared" si="16"/>
        <v>46653.083334299998</v>
      </c>
      <c r="CE17" s="6">
        <f t="shared" si="16"/>
        <v>46683.500001</v>
      </c>
      <c r="CF17" s="6">
        <f t="shared" si="16"/>
        <v>46713.916667700003</v>
      </c>
      <c r="CG17" s="6">
        <f t="shared" si="16"/>
        <v>46744.333334399998</v>
      </c>
      <c r="CH17" s="6">
        <f t="shared" si="16"/>
        <v>46774.750001100001</v>
      </c>
      <c r="CI17" s="6">
        <f t="shared" si="16"/>
        <v>46805.166667799997</v>
      </c>
      <c r="CJ17" s="6">
        <f t="shared" si="16"/>
        <v>46835.583334499999</v>
      </c>
      <c r="CK17" s="6">
        <f t="shared" si="16"/>
        <v>46866.000001200002</v>
      </c>
      <c r="CL17" s="6">
        <f t="shared" si="16"/>
        <v>46896.416667899997</v>
      </c>
      <c r="CM17" s="6">
        <f t="shared" si="16"/>
        <v>46926.8333346</v>
      </c>
      <c r="CN17" s="6">
        <f t="shared" si="16"/>
        <v>46957.250001299995</v>
      </c>
      <c r="CO17" s="6">
        <f t="shared" si="16"/>
        <v>46987.666667999998</v>
      </c>
      <c r="CP17" s="6">
        <f t="shared" si="16"/>
        <v>47018.083334700001</v>
      </c>
      <c r="CQ17" s="6">
        <f t="shared" si="16"/>
        <v>47048.500001399996</v>
      </c>
      <c r="CR17" s="6">
        <f t="shared" si="16"/>
        <v>47078.916668099999</v>
      </c>
      <c r="CS17" s="6">
        <f t="shared" si="16"/>
        <v>47109.333334800001</v>
      </c>
      <c r="CT17" s="6">
        <f t="shared" si="16"/>
        <v>47139.750001499997</v>
      </c>
      <c r="CU17" s="6">
        <f t="shared" si="16"/>
        <v>47170.1666682</v>
      </c>
      <c r="CV17" s="6">
        <f t="shared" si="16"/>
        <v>47200.583334900002</v>
      </c>
      <c r="CW17" s="6"/>
      <c r="CX17" s="6"/>
      <c r="CY17" s="6"/>
      <c r="CZ17" s="6"/>
      <c r="DA17" s="6"/>
      <c r="DB17" s="6"/>
      <c r="DC17" s="6"/>
      <c r="DD17" s="6"/>
      <c r="DE17" s="6"/>
      <c r="DF17" s="6"/>
      <c r="DG17" s="6"/>
      <c r="DH17" s="6"/>
    </row>
    <row r="18" spans="1:112" x14ac:dyDescent="0.35">
      <c r="A18" s="12">
        <f>'Market pricing dates'!B7</f>
        <v>45686</v>
      </c>
      <c r="B18" s="6">
        <f t="shared" si="8"/>
        <v>45686</v>
      </c>
      <c r="C18" s="6">
        <f t="shared" si="9"/>
        <v>45716.416666700003</v>
      </c>
      <c r="D18" s="6">
        <f t="shared" si="9"/>
        <v>45746.833333399998</v>
      </c>
      <c r="E18" s="6">
        <f t="shared" si="9"/>
        <v>45777.250000100001</v>
      </c>
      <c r="F18" s="6">
        <f t="shared" si="9"/>
        <v>45807.666666800003</v>
      </c>
      <c r="G18" s="6">
        <f t="shared" si="9"/>
        <v>45838.083333499999</v>
      </c>
      <c r="H18" s="6">
        <f t="shared" si="9"/>
        <v>45868.500000200002</v>
      </c>
      <c r="I18" s="6">
        <f t="shared" si="9"/>
        <v>45898.916666899997</v>
      </c>
      <c r="J18" s="6">
        <f t="shared" si="9"/>
        <v>45929.3333336</v>
      </c>
      <c r="K18" s="6">
        <f t="shared" si="9"/>
        <v>45959.750000300002</v>
      </c>
      <c r="L18" s="6">
        <f t="shared" si="9"/>
        <v>45990.166666999998</v>
      </c>
      <c r="M18" s="6">
        <f t="shared" si="9"/>
        <v>46020.5833337</v>
      </c>
      <c r="N18" s="6">
        <f t="shared" si="9"/>
        <v>46051.000000400003</v>
      </c>
      <c r="O18" s="6">
        <f t="shared" si="9"/>
        <v>46081.416667099998</v>
      </c>
      <c r="P18" s="6">
        <f t="shared" si="9"/>
        <v>46111.833333800001</v>
      </c>
      <c r="Q18" s="6">
        <f t="shared" si="9"/>
        <v>46142.250000499997</v>
      </c>
      <c r="R18" s="6">
        <f t="shared" si="9"/>
        <v>46172.666667199999</v>
      </c>
      <c r="S18" s="6">
        <f t="shared" si="14"/>
        <v>46203.083333900002</v>
      </c>
      <c r="T18" s="6">
        <f t="shared" si="14"/>
        <v>46233.500000599997</v>
      </c>
      <c r="U18" s="6">
        <f t="shared" si="14"/>
        <v>46263.9166673</v>
      </c>
      <c r="V18" s="6">
        <f t="shared" si="14"/>
        <v>46294.333334000003</v>
      </c>
      <c r="W18" s="6">
        <f t="shared" si="14"/>
        <v>46324.750000699998</v>
      </c>
      <c r="X18" s="6">
        <f t="shared" si="14"/>
        <v>46355.166667400001</v>
      </c>
      <c r="Y18" s="6">
        <f t="shared" si="14"/>
        <v>46385.583334099996</v>
      </c>
      <c r="Z18" s="6">
        <f t="shared" si="14"/>
        <v>46416.000000799999</v>
      </c>
      <c r="AA18" s="6">
        <f t="shared" si="14"/>
        <v>46446.416667500001</v>
      </c>
      <c r="AB18" s="6">
        <f t="shared" si="14"/>
        <v>46476.833334199997</v>
      </c>
      <c r="AC18" s="6">
        <f t="shared" si="14"/>
        <v>46507.2500009</v>
      </c>
      <c r="AD18" s="6">
        <f t="shared" si="14"/>
        <v>46537.666667600002</v>
      </c>
      <c r="AE18" s="6">
        <f t="shared" si="14"/>
        <v>46568.083334299998</v>
      </c>
      <c r="AF18" s="6">
        <f t="shared" si="14"/>
        <v>46598.500001</v>
      </c>
      <c r="AG18" s="6">
        <f t="shared" si="14"/>
        <v>46628.916667700003</v>
      </c>
      <c r="AH18" s="6">
        <f t="shared" si="14"/>
        <v>46659.333334399998</v>
      </c>
      <c r="AI18" s="6">
        <f t="shared" si="15"/>
        <v>46689.750001100001</v>
      </c>
      <c r="AJ18" s="6">
        <f t="shared" si="15"/>
        <v>46720.166667799997</v>
      </c>
      <c r="AK18" s="6">
        <f t="shared" si="15"/>
        <v>46750.583334499999</v>
      </c>
      <c r="AL18" s="6">
        <f t="shared" si="15"/>
        <v>46781.000001200002</v>
      </c>
      <c r="AM18" s="6">
        <f t="shared" si="15"/>
        <v>46811.416667899997</v>
      </c>
      <c r="AN18" s="6">
        <f t="shared" si="15"/>
        <v>46841.8333346</v>
      </c>
      <c r="AO18" s="6">
        <f t="shared" si="15"/>
        <v>46872.250001299995</v>
      </c>
      <c r="AP18" s="6">
        <f t="shared" si="15"/>
        <v>46902.666667999998</v>
      </c>
      <c r="AQ18" s="6">
        <f t="shared" si="15"/>
        <v>46933.083334700001</v>
      </c>
      <c r="AR18" s="6">
        <f t="shared" si="15"/>
        <v>46963.500001399996</v>
      </c>
      <c r="AS18" s="6">
        <f t="shared" si="15"/>
        <v>46993.916668099999</v>
      </c>
      <c r="AT18" s="6">
        <f t="shared" si="15"/>
        <v>47024.333334800001</v>
      </c>
      <c r="AU18" s="6">
        <f t="shared" si="15"/>
        <v>47054.750001499997</v>
      </c>
      <c r="AV18" s="6">
        <f t="shared" si="15"/>
        <v>47085.1666682</v>
      </c>
      <c r="AW18" s="6">
        <f t="shared" si="15"/>
        <v>47115.583334900002</v>
      </c>
      <c r="AZ18" s="12">
        <f>'Market pricing dates'!E7</f>
        <v>45772</v>
      </c>
      <c r="BA18" s="6">
        <f t="shared" si="10"/>
        <v>45772</v>
      </c>
      <c r="BB18" s="6">
        <f t="shared" si="11"/>
        <v>45802.416666700003</v>
      </c>
      <c r="BC18" s="6">
        <f t="shared" si="11"/>
        <v>45832.833333399998</v>
      </c>
      <c r="BD18" s="6">
        <f t="shared" si="11"/>
        <v>45863.250000100001</v>
      </c>
      <c r="BE18" s="6">
        <f t="shared" si="11"/>
        <v>45893.666666800003</v>
      </c>
      <c r="BF18" s="6">
        <f t="shared" si="11"/>
        <v>45924.083333499999</v>
      </c>
      <c r="BG18" s="6">
        <f t="shared" si="11"/>
        <v>45954.500000200002</v>
      </c>
      <c r="BH18" s="6">
        <f t="shared" si="11"/>
        <v>45984.916666899997</v>
      </c>
      <c r="BI18" s="6">
        <f t="shared" si="11"/>
        <v>46015.3333336</v>
      </c>
      <c r="BJ18" s="6">
        <f t="shared" si="11"/>
        <v>46045.750000300002</v>
      </c>
      <c r="BK18" s="6">
        <f t="shared" si="11"/>
        <v>46076.166666999998</v>
      </c>
      <c r="BL18" s="6">
        <f t="shared" si="11"/>
        <v>46106.5833337</v>
      </c>
      <c r="BM18" s="6">
        <f t="shared" si="11"/>
        <v>46137.000000400003</v>
      </c>
      <c r="BN18" s="6">
        <f t="shared" si="11"/>
        <v>46167.416667099998</v>
      </c>
      <c r="BO18" s="6">
        <f t="shared" si="11"/>
        <v>46197.833333800001</v>
      </c>
      <c r="BP18" s="6">
        <f t="shared" si="11"/>
        <v>46228.250000499997</v>
      </c>
      <c r="BQ18" s="6">
        <f t="shared" si="11"/>
        <v>46258.666667199999</v>
      </c>
      <c r="BR18" s="6">
        <f t="shared" si="16"/>
        <v>46289.083333900002</v>
      </c>
      <c r="BS18" s="6">
        <f t="shared" si="16"/>
        <v>46319.500000599997</v>
      </c>
      <c r="BT18" s="6">
        <f t="shared" si="16"/>
        <v>46349.9166673</v>
      </c>
      <c r="BU18" s="6">
        <f t="shared" si="16"/>
        <v>46380.333334000003</v>
      </c>
      <c r="BV18" s="6">
        <f t="shared" si="16"/>
        <v>46410.750000699998</v>
      </c>
      <c r="BW18" s="6">
        <f t="shared" si="16"/>
        <v>46441.166667400001</v>
      </c>
      <c r="BX18" s="6">
        <f t="shared" si="16"/>
        <v>46471.583334099996</v>
      </c>
      <c r="BY18" s="6">
        <f t="shared" si="16"/>
        <v>46502.000000799999</v>
      </c>
      <c r="BZ18" s="6">
        <f t="shared" si="16"/>
        <v>46532.416667500001</v>
      </c>
      <c r="CA18" s="6">
        <f t="shared" si="16"/>
        <v>46562.833334199997</v>
      </c>
      <c r="CB18" s="6">
        <f t="shared" si="16"/>
        <v>46593.2500009</v>
      </c>
      <c r="CC18" s="6">
        <f t="shared" si="16"/>
        <v>46623.666667600002</v>
      </c>
      <c r="CD18" s="6">
        <f t="shared" si="16"/>
        <v>46654.083334299998</v>
      </c>
      <c r="CE18" s="6">
        <f t="shared" si="16"/>
        <v>46684.500001</v>
      </c>
      <c r="CF18" s="6">
        <f t="shared" si="16"/>
        <v>46714.916667700003</v>
      </c>
      <c r="CG18" s="6">
        <f t="shared" si="16"/>
        <v>46745.333334399998</v>
      </c>
      <c r="CH18" s="6">
        <f t="shared" si="16"/>
        <v>46775.750001100001</v>
      </c>
      <c r="CI18" s="6">
        <f t="shared" si="16"/>
        <v>46806.166667799997</v>
      </c>
      <c r="CJ18" s="6">
        <f t="shared" si="16"/>
        <v>46836.583334499999</v>
      </c>
      <c r="CK18" s="6">
        <f t="shared" si="16"/>
        <v>46867.000001200002</v>
      </c>
      <c r="CL18" s="6">
        <f t="shared" si="16"/>
        <v>46897.416667899997</v>
      </c>
      <c r="CM18" s="6">
        <f t="shared" si="16"/>
        <v>46927.8333346</v>
      </c>
      <c r="CN18" s="6">
        <f t="shared" si="16"/>
        <v>46958.250001299995</v>
      </c>
      <c r="CO18" s="6">
        <f t="shared" si="16"/>
        <v>46988.666667999998</v>
      </c>
      <c r="CP18" s="6">
        <f t="shared" si="16"/>
        <v>47019.083334700001</v>
      </c>
      <c r="CQ18" s="6">
        <f t="shared" si="16"/>
        <v>47049.500001399996</v>
      </c>
      <c r="CR18" s="6">
        <f t="shared" si="16"/>
        <v>47079.916668099999</v>
      </c>
      <c r="CS18" s="6">
        <f t="shared" si="16"/>
        <v>47110.333334800001</v>
      </c>
      <c r="CT18" s="6">
        <f t="shared" si="16"/>
        <v>47140.750001499997</v>
      </c>
      <c r="CU18" s="6">
        <f t="shared" si="16"/>
        <v>47171.1666682</v>
      </c>
      <c r="CV18" s="6">
        <f t="shared" si="16"/>
        <v>47201.583334900002</v>
      </c>
      <c r="CW18" s="6"/>
      <c r="CX18" s="6"/>
      <c r="CY18" s="6"/>
      <c r="CZ18" s="6"/>
      <c r="DA18" s="6"/>
      <c r="DB18" s="6"/>
      <c r="DC18" s="6"/>
      <c r="DD18" s="6"/>
      <c r="DE18" s="6"/>
      <c r="DF18" s="6"/>
      <c r="DG18" s="6"/>
      <c r="DH18" s="6"/>
    </row>
    <row r="19" spans="1:112" x14ac:dyDescent="0.35">
      <c r="A19" s="12">
        <f>'Market pricing dates'!B8</f>
        <v>45687</v>
      </c>
      <c r="B19" s="6">
        <f>A19</f>
        <v>45687</v>
      </c>
      <c r="C19" s="6">
        <f>$B19+C$4</f>
        <v>45717.416666700003</v>
      </c>
      <c r="D19" s="6">
        <f t="shared" si="9"/>
        <v>45747.833333399998</v>
      </c>
      <c r="E19" s="6">
        <f t="shared" si="9"/>
        <v>45778.250000100001</v>
      </c>
      <c r="F19" s="6">
        <f t="shared" si="9"/>
        <v>45808.666666800003</v>
      </c>
      <c r="G19" s="6">
        <f t="shared" si="9"/>
        <v>45839.083333499999</v>
      </c>
      <c r="H19" s="6">
        <f t="shared" si="9"/>
        <v>45869.500000200002</v>
      </c>
      <c r="I19" s="6">
        <f t="shared" si="9"/>
        <v>45899.916666899997</v>
      </c>
      <c r="J19" s="6">
        <f t="shared" si="9"/>
        <v>45930.3333336</v>
      </c>
      <c r="K19" s="6">
        <f t="shared" si="9"/>
        <v>45960.750000300002</v>
      </c>
      <c r="L19" s="6">
        <f t="shared" si="9"/>
        <v>45991.166666999998</v>
      </c>
      <c r="M19" s="6">
        <f t="shared" si="9"/>
        <v>46021.5833337</v>
      </c>
      <c r="N19" s="6">
        <f t="shared" si="9"/>
        <v>46052.000000400003</v>
      </c>
      <c r="O19" s="6">
        <f t="shared" si="9"/>
        <v>46082.416667099998</v>
      </c>
      <c r="P19" s="6">
        <f t="shared" si="9"/>
        <v>46112.833333800001</v>
      </c>
      <c r="Q19" s="6">
        <f t="shared" si="9"/>
        <v>46143.250000499997</v>
      </c>
      <c r="R19" s="6">
        <f t="shared" si="9"/>
        <v>46173.666667199999</v>
      </c>
      <c r="S19" s="6">
        <f t="shared" si="14"/>
        <v>46204.083333900002</v>
      </c>
      <c r="T19" s="6">
        <f t="shared" si="14"/>
        <v>46234.500000599997</v>
      </c>
      <c r="U19" s="6">
        <f t="shared" si="14"/>
        <v>46264.9166673</v>
      </c>
      <c r="V19" s="6">
        <f t="shared" si="14"/>
        <v>46295.333334000003</v>
      </c>
      <c r="W19" s="6">
        <f t="shared" si="14"/>
        <v>46325.750000699998</v>
      </c>
      <c r="X19" s="6">
        <f t="shared" si="14"/>
        <v>46356.166667400001</v>
      </c>
      <c r="Y19" s="6">
        <f t="shared" si="14"/>
        <v>46386.583334099996</v>
      </c>
      <c r="Z19" s="6">
        <f t="shared" si="14"/>
        <v>46417.000000799999</v>
      </c>
      <c r="AA19" s="6">
        <f t="shared" si="14"/>
        <v>46447.416667500001</v>
      </c>
      <c r="AB19" s="6">
        <f t="shared" si="14"/>
        <v>46477.833334199997</v>
      </c>
      <c r="AC19" s="6">
        <f t="shared" si="14"/>
        <v>46508.2500009</v>
      </c>
      <c r="AD19" s="6">
        <f t="shared" si="14"/>
        <v>46538.666667600002</v>
      </c>
      <c r="AE19" s="6">
        <f t="shared" si="14"/>
        <v>46569.083334299998</v>
      </c>
      <c r="AF19" s="6">
        <f t="shared" si="14"/>
        <v>46599.500001</v>
      </c>
      <c r="AG19" s="6">
        <f t="shared" si="14"/>
        <v>46629.916667700003</v>
      </c>
      <c r="AH19" s="6">
        <f t="shared" si="14"/>
        <v>46660.333334399998</v>
      </c>
      <c r="AI19" s="6">
        <f t="shared" si="15"/>
        <v>46690.750001100001</v>
      </c>
      <c r="AJ19" s="6">
        <f t="shared" si="15"/>
        <v>46721.166667799997</v>
      </c>
      <c r="AK19" s="6">
        <f t="shared" si="15"/>
        <v>46751.583334499999</v>
      </c>
      <c r="AL19" s="6">
        <f t="shared" si="15"/>
        <v>46782.000001200002</v>
      </c>
      <c r="AM19" s="6">
        <f t="shared" si="15"/>
        <v>46812.416667899997</v>
      </c>
      <c r="AN19" s="6">
        <f t="shared" si="15"/>
        <v>46842.8333346</v>
      </c>
      <c r="AO19" s="6">
        <f t="shared" si="15"/>
        <v>46873.250001299995</v>
      </c>
      <c r="AP19" s="6">
        <f t="shared" si="15"/>
        <v>46903.666667999998</v>
      </c>
      <c r="AQ19" s="6">
        <f t="shared" si="15"/>
        <v>46934.083334700001</v>
      </c>
      <c r="AR19" s="6">
        <f t="shared" si="15"/>
        <v>46964.500001399996</v>
      </c>
      <c r="AS19" s="6">
        <f t="shared" si="15"/>
        <v>46994.916668099999</v>
      </c>
      <c r="AT19" s="6">
        <f t="shared" si="15"/>
        <v>47025.333334800001</v>
      </c>
      <c r="AU19" s="6">
        <f t="shared" si="15"/>
        <v>47055.750001499997</v>
      </c>
      <c r="AV19" s="6">
        <f t="shared" si="15"/>
        <v>47086.1666682</v>
      </c>
      <c r="AW19" s="6">
        <f t="shared" si="15"/>
        <v>47116.583334900002</v>
      </c>
      <c r="AZ19" s="12">
        <f>'Market pricing dates'!E8</f>
        <v>45775</v>
      </c>
      <c r="BA19" s="6">
        <f>AZ19</f>
        <v>45775</v>
      </c>
      <c r="BB19" s="6">
        <f t="shared" si="11"/>
        <v>45805.416666700003</v>
      </c>
      <c r="BC19" s="6">
        <f t="shared" si="11"/>
        <v>45835.833333399998</v>
      </c>
      <c r="BD19" s="6">
        <f t="shared" si="11"/>
        <v>45866.250000100001</v>
      </c>
      <c r="BE19" s="6">
        <f t="shared" si="11"/>
        <v>45896.666666800003</v>
      </c>
      <c r="BF19" s="6">
        <f t="shared" si="11"/>
        <v>45927.083333499999</v>
      </c>
      <c r="BG19" s="6">
        <f t="shared" si="11"/>
        <v>45957.500000200002</v>
      </c>
      <c r="BH19" s="6">
        <f t="shared" si="11"/>
        <v>45987.916666899997</v>
      </c>
      <c r="BI19" s="6">
        <f t="shared" si="11"/>
        <v>46018.3333336</v>
      </c>
      <c r="BJ19" s="6">
        <f t="shared" si="11"/>
        <v>46048.750000300002</v>
      </c>
      <c r="BK19" s="6">
        <f t="shared" si="11"/>
        <v>46079.166666999998</v>
      </c>
      <c r="BL19" s="6">
        <f t="shared" si="11"/>
        <v>46109.5833337</v>
      </c>
      <c r="BM19" s="6">
        <f t="shared" si="11"/>
        <v>46140.000000400003</v>
      </c>
      <c r="BN19" s="6">
        <f t="shared" si="11"/>
        <v>46170.416667099998</v>
      </c>
      <c r="BO19" s="6">
        <f t="shared" si="11"/>
        <v>46200.833333800001</v>
      </c>
      <c r="BP19" s="6">
        <f t="shared" si="11"/>
        <v>46231.250000499997</v>
      </c>
      <c r="BQ19" s="6">
        <f t="shared" si="11"/>
        <v>46261.666667199999</v>
      </c>
      <c r="BR19" s="6">
        <f t="shared" si="16"/>
        <v>46292.083333900002</v>
      </c>
      <c r="BS19" s="6">
        <f t="shared" si="16"/>
        <v>46322.500000599997</v>
      </c>
      <c r="BT19" s="6">
        <f t="shared" si="16"/>
        <v>46352.9166673</v>
      </c>
      <c r="BU19" s="6">
        <f t="shared" si="16"/>
        <v>46383.333334000003</v>
      </c>
      <c r="BV19" s="6">
        <f t="shared" si="16"/>
        <v>46413.750000699998</v>
      </c>
      <c r="BW19" s="6">
        <f t="shared" si="16"/>
        <v>46444.166667400001</v>
      </c>
      <c r="BX19" s="6">
        <f t="shared" si="16"/>
        <v>46474.583334099996</v>
      </c>
      <c r="BY19" s="6">
        <f t="shared" si="16"/>
        <v>46505.000000799999</v>
      </c>
      <c r="BZ19" s="6">
        <f t="shared" si="16"/>
        <v>46535.416667500001</v>
      </c>
      <c r="CA19" s="6">
        <f t="shared" si="16"/>
        <v>46565.833334199997</v>
      </c>
      <c r="CB19" s="6">
        <f t="shared" si="16"/>
        <v>46596.2500009</v>
      </c>
      <c r="CC19" s="6">
        <f t="shared" si="16"/>
        <v>46626.666667600002</v>
      </c>
      <c r="CD19" s="6">
        <f t="shared" si="16"/>
        <v>46657.083334299998</v>
      </c>
      <c r="CE19" s="6">
        <f t="shared" si="16"/>
        <v>46687.500001</v>
      </c>
      <c r="CF19" s="6">
        <f t="shared" si="16"/>
        <v>46717.916667700003</v>
      </c>
      <c r="CG19" s="6">
        <f t="shared" si="16"/>
        <v>46748.333334399998</v>
      </c>
      <c r="CH19" s="6">
        <f t="shared" si="16"/>
        <v>46778.750001100001</v>
      </c>
      <c r="CI19" s="6">
        <f t="shared" si="16"/>
        <v>46809.166667799997</v>
      </c>
      <c r="CJ19" s="6">
        <f t="shared" si="16"/>
        <v>46839.583334499999</v>
      </c>
      <c r="CK19" s="6">
        <f t="shared" si="16"/>
        <v>46870.000001200002</v>
      </c>
      <c r="CL19" s="6">
        <f t="shared" si="16"/>
        <v>46900.416667899997</v>
      </c>
      <c r="CM19" s="6">
        <f t="shared" si="16"/>
        <v>46930.8333346</v>
      </c>
      <c r="CN19" s="6">
        <f t="shared" si="16"/>
        <v>46961.250001299995</v>
      </c>
      <c r="CO19" s="6">
        <f t="shared" si="16"/>
        <v>46991.666667999998</v>
      </c>
      <c r="CP19" s="6">
        <f t="shared" si="16"/>
        <v>47022.083334700001</v>
      </c>
      <c r="CQ19" s="6">
        <f t="shared" si="16"/>
        <v>47052.500001399996</v>
      </c>
      <c r="CR19" s="6">
        <f t="shared" si="16"/>
        <v>47082.916668099999</v>
      </c>
      <c r="CS19" s="6">
        <f t="shared" si="16"/>
        <v>47113.333334800001</v>
      </c>
      <c r="CT19" s="6">
        <f t="shared" si="16"/>
        <v>47143.750001499997</v>
      </c>
      <c r="CU19" s="6">
        <f t="shared" si="16"/>
        <v>47174.1666682</v>
      </c>
      <c r="CV19" s="6">
        <f t="shared" si="16"/>
        <v>47204.583334900002</v>
      </c>
      <c r="CW19" s="6"/>
      <c r="CX19" s="6"/>
      <c r="CY19" s="6"/>
      <c r="CZ19" s="6"/>
      <c r="DA19" s="6"/>
      <c r="DB19" s="6"/>
      <c r="DC19" s="6"/>
      <c r="DD19" s="6"/>
      <c r="DE19" s="6"/>
      <c r="DF19" s="6"/>
      <c r="DG19" s="6"/>
      <c r="DH19" s="6"/>
    </row>
    <row r="20" spans="1:112" x14ac:dyDescent="0.35">
      <c r="A20" s="12">
        <f>'Market pricing dates'!B9</f>
        <v>45688</v>
      </c>
      <c r="B20" s="6">
        <f t="shared" ref="B20" si="17">A20</f>
        <v>45688</v>
      </c>
      <c r="C20" s="6">
        <f t="shared" si="9"/>
        <v>45718.416666700003</v>
      </c>
      <c r="D20" s="6">
        <f t="shared" si="9"/>
        <v>45748.833333399998</v>
      </c>
      <c r="E20" s="6">
        <f t="shared" si="9"/>
        <v>45779.250000100001</v>
      </c>
      <c r="F20" s="6">
        <f t="shared" si="9"/>
        <v>45809.666666800003</v>
      </c>
      <c r="G20" s="6">
        <f t="shared" si="9"/>
        <v>45840.083333499999</v>
      </c>
      <c r="H20" s="6">
        <f t="shared" si="9"/>
        <v>45870.500000200002</v>
      </c>
      <c r="I20" s="6">
        <f t="shared" si="9"/>
        <v>45900.916666899997</v>
      </c>
      <c r="J20" s="6">
        <f t="shared" si="9"/>
        <v>45931.3333336</v>
      </c>
      <c r="K20" s="6">
        <f t="shared" si="9"/>
        <v>45961.750000300002</v>
      </c>
      <c r="L20" s="6">
        <f t="shared" si="9"/>
        <v>45992.166666999998</v>
      </c>
      <c r="M20" s="6">
        <f t="shared" si="9"/>
        <v>46022.5833337</v>
      </c>
      <c r="N20" s="6">
        <f t="shared" si="9"/>
        <v>46053.000000400003</v>
      </c>
      <c r="O20" s="6">
        <f t="shared" si="9"/>
        <v>46083.416667099998</v>
      </c>
      <c r="P20" s="6">
        <f t="shared" si="9"/>
        <v>46113.833333800001</v>
      </c>
      <c r="Q20" s="6">
        <f t="shared" si="9"/>
        <v>46144.250000499997</v>
      </c>
      <c r="R20" s="6">
        <f t="shared" si="9"/>
        <v>46174.666667199999</v>
      </c>
      <c r="S20" s="6">
        <f t="shared" si="14"/>
        <v>46205.083333900002</v>
      </c>
      <c r="T20" s="6">
        <f t="shared" si="14"/>
        <v>46235.500000599997</v>
      </c>
      <c r="U20" s="6">
        <f t="shared" si="14"/>
        <v>46265.9166673</v>
      </c>
      <c r="V20" s="6">
        <f t="shared" si="14"/>
        <v>46296.333334000003</v>
      </c>
      <c r="W20" s="6">
        <f t="shared" si="14"/>
        <v>46326.750000699998</v>
      </c>
      <c r="X20" s="6">
        <f t="shared" si="14"/>
        <v>46357.166667400001</v>
      </c>
      <c r="Y20" s="6">
        <f t="shared" si="14"/>
        <v>46387.583334099996</v>
      </c>
      <c r="Z20" s="6">
        <f t="shared" si="14"/>
        <v>46418.000000799999</v>
      </c>
      <c r="AA20" s="6">
        <f t="shared" si="14"/>
        <v>46448.416667500001</v>
      </c>
      <c r="AB20" s="6">
        <f t="shared" si="14"/>
        <v>46478.833334199997</v>
      </c>
      <c r="AC20" s="6">
        <f t="shared" si="14"/>
        <v>46509.2500009</v>
      </c>
      <c r="AD20" s="6">
        <f t="shared" si="14"/>
        <v>46539.666667600002</v>
      </c>
      <c r="AE20" s="6">
        <f t="shared" si="14"/>
        <v>46570.083334299998</v>
      </c>
      <c r="AF20" s="6">
        <f t="shared" si="14"/>
        <v>46600.500001</v>
      </c>
      <c r="AG20" s="6">
        <f t="shared" si="14"/>
        <v>46630.916667700003</v>
      </c>
      <c r="AH20" s="6">
        <f t="shared" si="14"/>
        <v>46661.333334399998</v>
      </c>
      <c r="AI20" s="6">
        <f t="shared" si="15"/>
        <v>46691.750001100001</v>
      </c>
      <c r="AJ20" s="6">
        <f t="shared" si="15"/>
        <v>46722.166667799997</v>
      </c>
      <c r="AK20" s="6">
        <f t="shared" si="15"/>
        <v>46752.583334499999</v>
      </c>
      <c r="AL20" s="6">
        <f t="shared" si="15"/>
        <v>46783.000001200002</v>
      </c>
      <c r="AM20" s="6">
        <f t="shared" si="15"/>
        <v>46813.416667899997</v>
      </c>
      <c r="AN20" s="6">
        <f t="shared" si="15"/>
        <v>46843.8333346</v>
      </c>
      <c r="AO20" s="6">
        <f t="shared" si="15"/>
        <v>46874.250001299995</v>
      </c>
      <c r="AP20" s="6">
        <f t="shared" si="15"/>
        <v>46904.666667999998</v>
      </c>
      <c r="AQ20" s="6">
        <f t="shared" si="15"/>
        <v>46935.083334700001</v>
      </c>
      <c r="AR20" s="6">
        <f t="shared" si="15"/>
        <v>46965.500001399996</v>
      </c>
      <c r="AS20" s="6">
        <f t="shared" si="15"/>
        <v>46995.916668099999</v>
      </c>
      <c r="AT20" s="6">
        <f t="shared" si="15"/>
        <v>47026.333334800001</v>
      </c>
      <c r="AU20" s="6">
        <f t="shared" si="15"/>
        <v>47056.750001499997</v>
      </c>
      <c r="AV20" s="6">
        <f t="shared" si="15"/>
        <v>47087.1666682</v>
      </c>
      <c r="AW20" s="6">
        <f t="shared" si="15"/>
        <v>47117.583334900002</v>
      </c>
      <c r="AZ20" s="12">
        <f>'Market pricing dates'!E9</f>
        <v>45776</v>
      </c>
      <c r="BA20" s="6">
        <f t="shared" ref="BA20" si="18">AZ20</f>
        <v>45776</v>
      </c>
      <c r="BB20" s="6">
        <f t="shared" si="11"/>
        <v>45806.416666700003</v>
      </c>
      <c r="BC20" s="6">
        <f t="shared" si="11"/>
        <v>45836.833333399998</v>
      </c>
      <c r="BD20" s="6">
        <f t="shared" si="11"/>
        <v>45867.250000100001</v>
      </c>
      <c r="BE20" s="6">
        <f t="shared" si="11"/>
        <v>45897.666666800003</v>
      </c>
      <c r="BF20" s="6">
        <f t="shared" si="11"/>
        <v>45928.083333499999</v>
      </c>
      <c r="BG20" s="6">
        <f t="shared" si="11"/>
        <v>45958.500000200002</v>
      </c>
      <c r="BH20" s="6">
        <f t="shared" si="11"/>
        <v>45988.916666899997</v>
      </c>
      <c r="BI20" s="6">
        <f t="shared" si="11"/>
        <v>46019.3333336</v>
      </c>
      <c r="BJ20" s="6">
        <f t="shared" si="11"/>
        <v>46049.750000300002</v>
      </c>
      <c r="BK20" s="6">
        <f t="shared" si="11"/>
        <v>46080.166666999998</v>
      </c>
      <c r="BL20" s="6">
        <f t="shared" si="11"/>
        <v>46110.5833337</v>
      </c>
      <c r="BM20" s="6">
        <f t="shared" si="11"/>
        <v>46141.000000400003</v>
      </c>
      <c r="BN20" s="6">
        <f t="shared" si="11"/>
        <v>46171.416667099998</v>
      </c>
      <c r="BO20" s="6">
        <f t="shared" si="11"/>
        <v>46201.833333800001</v>
      </c>
      <c r="BP20" s="6">
        <f t="shared" si="11"/>
        <v>46232.250000499997</v>
      </c>
      <c r="BQ20" s="6">
        <f t="shared" si="11"/>
        <v>46262.666667199999</v>
      </c>
      <c r="BR20" s="6">
        <f t="shared" si="16"/>
        <v>46293.083333900002</v>
      </c>
      <c r="BS20" s="6">
        <f t="shared" si="16"/>
        <v>46323.500000599997</v>
      </c>
      <c r="BT20" s="6">
        <f t="shared" si="16"/>
        <v>46353.9166673</v>
      </c>
      <c r="BU20" s="6">
        <f t="shared" si="16"/>
        <v>46384.333334000003</v>
      </c>
      <c r="BV20" s="6">
        <f t="shared" si="16"/>
        <v>46414.750000699998</v>
      </c>
      <c r="BW20" s="6">
        <f t="shared" si="16"/>
        <v>46445.166667400001</v>
      </c>
      <c r="BX20" s="6">
        <f t="shared" si="16"/>
        <v>46475.583334099996</v>
      </c>
      <c r="BY20" s="6">
        <f t="shared" ref="BY20:CV20" si="19">$AZ20+BY$4</f>
        <v>46506.000000799999</v>
      </c>
      <c r="BZ20" s="6">
        <f t="shared" si="19"/>
        <v>46536.416667500001</v>
      </c>
      <c r="CA20" s="6">
        <f t="shared" si="19"/>
        <v>46566.833334199997</v>
      </c>
      <c r="CB20" s="6">
        <f t="shared" si="19"/>
        <v>46597.2500009</v>
      </c>
      <c r="CC20" s="6">
        <f t="shared" si="19"/>
        <v>46627.666667600002</v>
      </c>
      <c r="CD20" s="6">
        <f t="shared" si="19"/>
        <v>46658.083334299998</v>
      </c>
      <c r="CE20" s="6">
        <f t="shared" si="19"/>
        <v>46688.500001</v>
      </c>
      <c r="CF20" s="6">
        <f t="shared" si="19"/>
        <v>46718.916667700003</v>
      </c>
      <c r="CG20" s="6">
        <f t="shared" si="19"/>
        <v>46749.333334399998</v>
      </c>
      <c r="CH20" s="6">
        <f t="shared" si="19"/>
        <v>46779.750001100001</v>
      </c>
      <c r="CI20" s="6">
        <f t="shared" si="19"/>
        <v>46810.166667799997</v>
      </c>
      <c r="CJ20" s="6">
        <f t="shared" si="19"/>
        <v>46840.583334499999</v>
      </c>
      <c r="CK20" s="6">
        <f t="shared" si="19"/>
        <v>46871.000001200002</v>
      </c>
      <c r="CL20" s="6">
        <f t="shared" si="19"/>
        <v>46901.416667899997</v>
      </c>
      <c r="CM20" s="6">
        <f t="shared" si="19"/>
        <v>46931.8333346</v>
      </c>
      <c r="CN20" s="6">
        <f t="shared" si="19"/>
        <v>46962.250001299995</v>
      </c>
      <c r="CO20" s="6">
        <f t="shared" si="19"/>
        <v>46992.666667999998</v>
      </c>
      <c r="CP20" s="6">
        <f t="shared" si="19"/>
        <v>47023.083334700001</v>
      </c>
      <c r="CQ20" s="6">
        <f t="shared" si="19"/>
        <v>47053.500001399996</v>
      </c>
      <c r="CR20" s="6">
        <f t="shared" si="19"/>
        <v>47083.916668099999</v>
      </c>
      <c r="CS20" s="6">
        <f t="shared" si="19"/>
        <v>47114.333334800001</v>
      </c>
      <c r="CT20" s="6">
        <f t="shared" si="19"/>
        <v>47144.750001499997</v>
      </c>
      <c r="CU20" s="6">
        <f t="shared" si="19"/>
        <v>47175.1666682</v>
      </c>
      <c r="CV20" s="6">
        <f t="shared" si="19"/>
        <v>47205.583334900002</v>
      </c>
      <c r="CW20" s="6"/>
      <c r="CX20" s="6"/>
      <c r="CY20" s="6"/>
      <c r="CZ20" s="6"/>
      <c r="DA20" s="6"/>
      <c r="DB20" s="6"/>
      <c r="DC20" s="6"/>
      <c r="DD20" s="6"/>
      <c r="DE20" s="6"/>
      <c r="DF20" s="6"/>
      <c r="DG20" s="6"/>
      <c r="DH20" s="6"/>
    </row>
    <row r="22" spans="1:112" x14ac:dyDescent="0.35">
      <c r="A22" s="8" t="s">
        <v>1871</v>
      </c>
      <c r="AZ22" s="8" t="s">
        <v>1871</v>
      </c>
    </row>
    <row r="23" spans="1:112" x14ac:dyDescent="0.35">
      <c r="A23" s="6">
        <f t="shared" ref="A23:A37" si="20">A6</f>
        <v>45670</v>
      </c>
      <c r="B23" s="7">
        <f>VLOOKUP($A23,HAVERD!$A:$DP,B$2,FALSE)</f>
        <v>121.5</v>
      </c>
      <c r="C23" s="7">
        <f>VLOOKUP($A23,HAVERD!$A:$DP,C$2,FALSE)</f>
        <v>119.7</v>
      </c>
      <c r="D23" s="7">
        <f>VLOOKUP($A23,HAVERD!$A:$DP,D$2,FALSE)</f>
        <v>119.48</v>
      </c>
      <c r="E23" s="7">
        <f>VLOOKUP($A23,HAVERD!$A:$DP,E$2,FALSE)</f>
        <v>119.2</v>
      </c>
      <c r="F23" s="7">
        <f>VLOOKUP($A23,HAVERD!$A:$DP,F$2,FALSE)</f>
        <v>118.97</v>
      </c>
      <c r="G23" s="7">
        <f>VLOOKUP($A23,HAVERD!$A:$DP,G$2,FALSE)</f>
        <v>117.3</v>
      </c>
      <c r="H23" s="7">
        <f>VLOOKUP($A23,HAVERD!$A:$DP,H$2,FALSE)</f>
        <v>117.7</v>
      </c>
      <c r="I23" s="7">
        <f>VLOOKUP($A23,HAVERD!$A:$DP,I$2,FALSE)</f>
        <v>119.06</v>
      </c>
      <c r="J23" s="7">
        <f>VLOOKUP($A23,HAVERD!$A:$DP,J$2,FALSE)</f>
        <v>116.86</v>
      </c>
      <c r="K23" s="7">
        <f>VLOOKUP($A23,HAVERD!$A:$DP,K$2,FALSE)</f>
        <v>117.82</v>
      </c>
      <c r="L23" s="7">
        <f>VLOOKUP($A23,HAVERD!$A:$DP,L$2,FALSE)</f>
        <v>118.76</v>
      </c>
      <c r="M23" s="7">
        <f>VLOOKUP($A23,HAVERD!$A:$DP,M$2,FALSE)</f>
        <v>119.03</v>
      </c>
      <c r="N23" s="7">
        <f>VLOOKUP($A23,HAVERD!$A:$DP,N$2,FALSE)</f>
        <v>118.3</v>
      </c>
      <c r="O23" s="7">
        <f>VLOOKUP($A23,HAVERD!$A:$DP,O$2,FALSE)</f>
        <v>114.78</v>
      </c>
      <c r="P23" s="7">
        <f>VLOOKUP($A23,HAVERD!$A:$DP,P$2,FALSE)</f>
        <v>102.63</v>
      </c>
      <c r="Q23" s="7">
        <f>VLOOKUP($A23,HAVERD!$A:$DP,Q$2,FALSE)</f>
        <v>97.81</v>
      </c>
      <c r="R23" s="7">
        <f>VLOOKUP($A23,HAVERD!$A:$DP,R$2,FALSE)</f>
        <v>95.64</v>
      </c>
      <c r="S23" s="7">
        <f>VLOOKUP($A23,HAVERD!$A:$DP,S$2,FALSE)</f>
        <v>95.22</v>
      </c>
      <c r="T23" s="7">
        <f>VLOOKUP($A23,HAVERD!$A:$DP,T$2,FALSE)</f>
        <v>95.85</v>
      </c>
      <c r="U23" s="7">
        <f>VLOOKUP($A23,HAVERD!$A:$DP,U$2,FALSE)</f>
        <v>97.12</v>
      </c>
      <c r="V23" s="7">
        <f>VLOOKUP($A23,HAVERD!$A:$DP,V$2,FALSE)</f>
        <v>98.34</v>
      </c>
      <c r="W23" s="7">
        <f>VLOOKUP($A23,HAVERD!$A:$DP,W$2,FALSE)</f>
        <v>99.51</v>
      </c>
      <c r="X23" s="7">
        <f>VLOOKUP($A23,HAVERD!$A:$DP,X$2,FALSE)</f>
        <v>100.76</v>
      </c>
      <c r="Y23" s="7">
        <f>VLOOKUP($A23,HAVERD!$A:$DP,Y$2,FALSE)</f>
        <v>102.24</v>
      </c>
      <c r="Z23" s="7">
        <f>VLOOKUP($A23,HAVERD!$A:$DP,Z$2,FALSE)</f>
        <v>100.5</v>
      </c>
      <c r="AA23" s="7">
        <f>VLOOKUP($A23,HAVERD!$A:$DP,AA$2,FALSE)</f>
        <v>93.19</v>
      </c>
      <c r="AB23" s="7">
        <f>VLOOKUP($A23,HAVERD!$A:$DP,AB$2,FALSE)</f>
        <v>81.790000000000006</v>
      </c>
      <c r="AC23" s="7">
        <f>VLOOKUP($A23,HAVERD!$A:$DP,AC$2,FALSE)</f>
        <v>78</v>
      </c>
      <c r="AD23" s="7">
        <f>VLOOKUP($A23,HAVERD!$A:$DP,AD$2,FALSE)</f>
        <v>76.760000000000005</v>
      </c>
      <c r="AE23" s="7">
        <f>VLOOKUP($A23,HAVERD!$A:$DP,AE$2,FALSE)</f>
        <v>78.33</v>
      </c>
      <c r="AF23" s="7">
        <f>VLOOKUP($A23,HAVERD!$A:$DP,AF$2,FALSE)</f>
        <v>78.59</v>
      </c>
      <c r="AG23" s="7">
        <f>VLOOKUP($A23,HAVERD!$A:$DP,AG$2,FALSE)</f>
        <v>79.05</v>
      </c>
      <c r="AH23" s="7">
        <f>VLOOKUP($A23,HAVERD!$A:$DP,AH$2,FALSE)</f>
        <v>81.489999999999995</v>
      </c>
      <c r="AI23" s="7">
        <f>VLOOKUP($A23,HAVERD!$A:$DP,AI$2,FALSE)</f>
        <v>83.11</v>
      </c>
      <c r="AJ23" s="7">
        <f>VLOOKUP($A23,HAVERD!$A:$DP,AJ$2,FALSE)</f>
        <v>85.65</v>
      </c>
      <c r="AK23" s="7">
        <f>VLOOKUP($A23,HAVERD!$A:$DP,AK$2,FALSE)</f>
        <v>87.16</v>
      </c>
      <c r="AL23" s="7">
        <f>VLOOKUP($A23,HAVERD!$A:$DP,AL$2,FALSE)</f>
        <v>86.78</v>
      </c>
      <c r="AM23" s="7">
        <f>VLOOKUP($A23,HAVERD!$A:$DP,AM$2,FALSE)</f>
        <v>82.07</v>
      </c>
      <c r="AN23" s="7">
        <f>VLOOKUP($A23,HAVERD!$A:$DP,AN$2,FALSE)</f>
        <v>76.150000000000006</v>
      </c>
      <c r="AO23" s="7">
        <f>VLOOKUP($A23,HAVERD!$A:$DP,AO$2,FALSE)</f>
        <v>71.45</v>
      </c>
      <c r="AP23" s="7">
        <f>VLOOKUP($A23,HAVERD!$A:$DP,AP$2,FALSE)</f>
        <v>69.63</v>
      </c>
      <c r="AQ23" s="7">
        <f>VLOOKUP($A23,HAVERD!$A:$DP,AQ$2,FALSE)</f>
        <v>69.48</v>
      </c>
      <c r="AR23" s="7">
        <f>VLOOKUP($A23,HAVERD!$A:$DP,AR$2,FALSE)</f>
        <v>69.48</v>
      </c>
      <c r="AS23" s="7">
        <f>VLOOKUP($A23,HAVERD!$A:$DP,AS$2,FALSE)</f>
        <v>72.53</v>
      </c>
      <c r="AT23" s="7">
        <f>VLOOKUP($A23,HAVERD!$A:$DP,AT$2,FALSE)</f>
        <v>75.489999999999995</v>
      </c>
      <c r="AU23" s="7">
        <f>VLOOKUP($A23,HAVERD!$A:$DP,AU$2,FALSE)</f>
        <v>77.59</v>
      </c>
      <c r="AV23" s="7">
        <f>VLOOKUP($A23,HAVERD!$A:$DP,AV$2,FALSE)</f>
        <v>78.63</v>
      </c>
      <c r="AW23" s="7">
        <f>VLOOKUP($A23,HAVERD!$A:$DP,AW$2,FALSE)</f>
        <v>79.09</v>
      </c>
      <c r="AZ23" s="6">
        <f t="shared" ref="AZ23:AZ37" si="21">AZ6</f>
        <v>45756</v>
      </c>
      <c r="BA23" s="7">
        <f>_xlfn.IFNA(VLOOKUP($AZ23,HAVERD!$A:$DP,BA$2,FALSE),"")</f>
        <v>83.21</v>
      </c>
      <c r="BB23" s="7">
        <f>_xlfn.IFNA(VLOOKUP($AZ23,HAVERD!$A:$DP,BB$2,FALSE),"")</f>
        <v>83.74</v>
      </c>
      <c r="BC23" s="7">
        <f>_xlfn.IFNA(VLOOKUP($AZ23,HAVERD!$A:$DP,BC$2,FALSE),"")</f>
        <v>83.37</v>
      </c>
      <c r="BD23" s="7">
        <f>_xlfn.IFNA(VLOOKUP($AZ23,HAVERD!$A:$DP,BD$2,FALSE),"")</f>
        <v>84.36</v>
      </c>
      <c r="BE23" s="7">
        <f>_xlfn.IFNA(VLOOKUP($AZ23,HAVERD!$A:$DP,BE$2,FALSE),"")</f>
        <v>86.41</v>
      </c>
      <c r="BF23" s="7">
        <f>_xlfn.IFNA(VLOOKUP($AZ23,HAVERD!$A:$DP,BF$2,FALSE),"")</f>
        <v>86.3</v>
      </c>
      <c r="BG23" s="7">
        <f>_xlfn.IFNA(VLOOKUP($AZ23,HAVERD!$A:$DP,BG$2,FALSE),"")</f>
        <v>92.5</v>
      </c>
      <c r="BH23" s="7">
        <f>_xlfn.IFNA(VLOOKUP($AZ23,HAVERD!$A:$DP,BH$2,FALSE),"")</f>
        <v>93.95</v>
      </c>
      <c r="BI23" s="7">
        <f>_xlfn.IFNA(VLOOKUP($AZ23,HAVERD!$A:$DP,BI$2,FALSE),"")</f>
        <v>94.56</v>
      </c>
      <c r="BJ23" s="7">
        <f>_xlfn.IFNA(VLOOKUP($AZ23,HAVERD!$A:$DP,BJ$2,FALSE),"")</f>
        <v>94.25</v>
      </c>
      <c r="BK23" s="7">
        <f>_xlfn.IFNA(VLOOKUP($AZ23,HAVERD!$A:$DP,BK$2,FALSE),"")</f>
        <v>91.42</v>
      </c>
      <c r="BL23" s="7">
        <f>_xlfn.IFNA(VLOOKUP($AZ23,HAVERD!$A:$DP,BL$2,FALSE),"")</f>
        <v>85.8</v>
      </c>
      <c r="BM23" s="7">
        <f>_xlfn.IFNA(VLOOKUP($AZ23,HAVERD!$A:$DP,BM$2,FALSE),"")</f>
        <v>80.95</v>
      </c>
      <c r="BN23" s="7">
        <f>_xlfn.IFNA(VLOOKUP($AZ23,HAVERD!$A:$DP,BN$2,FALSE),"")</f>
        <v>78.599999999999994</v>
      </c>
      <c r="BO23" s="7">
        <f>_xlfn.IFNA(VLOOKUP($AZ23,HAVERD!$A:$DP,BO$2,FALSE),"")</f>
        <v>78.739999999999995</v>
      </c>
      <c r="BP23" s="7">
        <f>_xlfn.IFNA(VLOOKUP($AZ23,HAVERD!$A:$DP,BP$2,FALSE),"")</f>
        <v>79.27</v>
      </c>
      <c r="BQ23" s="7">
        <f>_xlfn.IFNA(VLOOKUP($AZ23,HAVERD!$A:$DP,BQ$2,FALSE),"")</f>
        <v>79.69</v>
      </c>
      <c r="BR23" s="7">
        <f>_xlfn.IFNA(VLOOKUP($AZ23,HAVERD!$A:$DP,BR$2,FALSE),"")</f>
        <v>82.79</v>
      </c>
      <c r="BS23" s="7">
        <f>_xlfn.IFNA(VLOOKUP($AZ23,HAVERD!$A:$DP,BS$2,FALSE),"")</f>
        <v>85.11</v>
      </c>
      <c r="BT23" s="7">
        <f>_xlfn.IFNA(VLOOKUP($AZ23,HAVERD!$A:$DP,BT$2,FALSE),"")</f>
        <v>86.54</v>
      </c>
      <c r="BU23" s="7">
        <f>_xlfn.IFNA(VLOOKUP($AZ23,HAVERD!$A:$DP,BU$2,FALSE),"")</f>
        <v>89.1</v>
      </c>
      <c r="BV23" s="7">
        <f>_xlfn.IFNA(VLOOKUP($AZ23,HAVERD!$A:$DP,BV$2,FALSE),"")</f>
        <v>89.5</v>
      </c>
      <c r="BW23" s="7">
        <f>_xlfn.IFNA(VLOOKUP($AZ23,HAVERD!$A:$DP,BW$2,FALSE),"")</f>
        <v>82.07</v>
      </c>
      <c r="BX23" s="7">
        <f>_xlfn.IFNA(VLOOKUP($AZ23,HAVERD!$A:$DP,BX$2,FALSE),"")</f>
        <v>73.17</v>
      </c>
      <c r="BY23" s="7">
        <f>_xlfn.IFNA(VLOOKUP($AZ23,HAVERD!$A:$DP,BY$2,FALSE),"")</f>
        <v>70.650000000000006</v>
      </c>
      <c r="BZ23" s="7">
        <f>_xlfn.IFNA(VLOOKUP($AZ23,HAVERD!$A:$DP,BZ$2,FALSE),"")</f>
        <v>69.25</v>
      </c>
      <c r="CA23" s="7">
        <f>_xlfn.IFNA(VLOOKUP($AZ23,HAVERD!$A:$DP,CA$2,FALSE),"")</f>
        <v>70.05</v>
      </c>
      <c r="CB23" s="7">
        <f>_xlfn.IFNA(VLOOKUP($AZ23,HAVERD!$A:$DP,CB$2,FALSE),"")</f>
        <v>69.86</v>
      </c>
      <c r="CC23" s="7">
        <f>_xlfn.IFNA(VLOOKUP($AZ23,HAVERD!$A:$DP,CC$2,FALSE),"")</f>
        <v>70.88</v>
      </c>
      <c r="CD23" s="7">
        <f>_xlfn.IFNA(VLOOKUP($AZ23,HAVERD!$A:$DP,CD$2,FALSE),"")</f>
        <v>74.78</v>
      </c>
      <c r="CE23" s="7">
        <f>_xlfn.IFNA(VLOOKUP($AZ23,HAVERD!$A:$DP,CE$2,FALSE),"")</f>
        <v>77.37</v>
      </c>
      <c r="CF23" s="7">
        <f>_xlfn.IFNA(VLOOKUP($AZ23,HAVERD!$A:$DP,CF$2,FALSE),"")</f>
        <v>79.53</v>
      </c>
      <c r="CG23" s="7">
        <f>_xlfn.IFNA(VLOOKUP($AZ23,HAVERD!$A:$DP,CG$2,FALSE),"")</f>
        <v>80.81</v>
      </c>
      <c r="CH23" s="7">
        <f>_xlfn.IFNA(VLOOKUP($AZ23,HAVERD!$A:$DP,CH$2,FALSE),"")</f>
        <v>80.81</v>
      </c>
      <c r="CI23" s="7">
        <f>_xlfn.IFNA(VLOOKUP($AZ23,HAVERD!$A:$DP,CI$2,FALSE),"")</f>
        <v>76.709999999999994</v>
      </c>
      <c r="CJ23" s="7">
        <f>_xlfn.IFNA(VLOOKUP($AZ23,HAVERD!$A:$DP,CJ$2,FALSE),"")</f>
        <v>69.41</v>
      </c>
      <c r="CK23" s="7">
        <f>_xlfn.IFNA(VLOOKUP($AZ23,HAVERD!$A:$DP,CK$2,FALSE),"")</f>
        <v>65.44</v>
      </c>
      <c r="CL23" s="7">
        <f>_xlfn.IFNA(VLOOKUP($AZ23,HAVERD!$A:$DP,CL$2,FALSE),"")</f>
        <v>63.54</v>
      </c>
      <c r="CM23" s="7">
        <f>_xlfn.IFNA(VLOOKUP($AZ23,HAVERD!$A:$DP,CM$2,FALSE),"")</f>
        <v>63.36</v>
      </c>
      <c r="CN23" s="7">
        <f>_xlfn.IFNA(VLOOKUP($AZ23,HAVERD!$A:$DP,CN$2,FALSE),"")</f>
        <v>63.41</v>
      </c>
      <c r="CO23" s="7">
        <f>_xlfn.IFNA(VLOOKUP($AZ23,HAVERD!$A:$DP,CO$2,FALSE),"")</f>
        <v>65.87</v>
      </c>
      <c r="CP23" s="7">
        <f>_xlfn.IFNA(VLOOKUP($AZ23,HAVERD!$A:$DP,CP$2,FALSE),"")</f>
        <v>71.11</v>
      </c>
      <c r="CQ23" s="7">
        <f>_xlfn.IFNA(VLOOKUP($AZ23,HAVERD!$A:$DP,CQ$2,FALSE),"")</f>
        <v>72.989999999999995</v>
      </c>
      <c r="CR23" s="7">
        <f>_xlfn.IFNA(VLOOKUP($AZ23,HAVERD!$A:$DP,CR$2,FALSE),"")</f>
        <v>74.010000000000005</v>
      </c>
      <c r="CS23" s="7">
        <f>_xlfn.IFNA(VLOOKUP($AZ23,HAVERD!$A:$DP,CS$2,FALSE),"")</f>
        <v>74.56</v>
      </c>
      <c r="CT23" s="7">
        <f>_xlfn.IFNA(VLOOKUP($AZ23,HAVERD!$A:$DP,CT$2,FALSE),"")</f>
        <v>73.349999999999994</v>
      </c>
      <c r="CU23" s="7">
        <f>_xlfn.IFNA(VLOOKUP($AZ23,HAVERD!$A:$DP,CU$2,FALSE),"")</f>
        <v>72.36</v>
      </c>
      <c r="CV23" s="7">
        <f>_xlfn.IFNA(VLOOKUP($AZ23,HAVERD!$A:$DP,CV$2,FALSE),"")</f>
        <v>69.97</v>
      </c>
      <c r="CW23" s="7"/>
      <c r="CX23" s="7"/>
      <c r="CY23" s="7"/>
      <c r="CZ23" s="7"/>
      <c r="DA23" s="7"/>
      <c r="DB23" s="7"/>
      <c r="DC23" s="7"/>
      <c r="DD23" s="7"/>
      <c r="DE23" s="7"/>
      <c r="DF23" s="7"/>
      <c r="DG23" s="7"/>
      <c r="DH23" s="7"/>
    </row>
    <row r="24" spans="1:112" x14ac:dyDescent="0.35">
      <c r="A24" s="6">
        <f t="shared" si="20"/>
        <v>45671</v>
      </c>
      <c r="B24" s="7">
        <f>VLOOKUP($A24,HAVERD!$A:$DP,B$2,FALSE)</f>
        <v>118.62</v>
      </c>
      <c r="C24" s="7">
        <f>VLOOKUP($A24,HAVERD!$A:$DP,C$2,FALSE)</f>
        <v>117.01</v>
      </c>
      <c r="D24" s="7">
        <f>VLOOKUP($A24,HAVERD!$A:$DP,D$2,FALSE)</f>
        <v>116.69</v>
      </c>
      <c r="E24" s="7">
        <f>VLOOKUP($A24,HAVERD!$A:$DP,E$2,FALSE)</f>
        <v>116.44</v>
      </c>
      <c r="F24" s="7">
        <f>VLOOKUP($A24,HAVERD!$A:$DP,F$2,FALSE)</f>
        <v>115.98</v>
      </c>
      <c r="G24" s="7">
        <f>VLOOKUP($A24,HAVERD!$A:$DP,G$2,FALSE)</f>
        <v>114.51</v>
      </c>
      <c r="H24" s="7">
        <f>VLOOKUP($A24,HAVERD!$A:$DP,H$2,FALSE)</f>
        <v>114.95</v>
      </c>
      <c r="I24" s="7">
        <f>VLOOKUP($A24,HAVERD!$A:$DP,I$2,FALSE)</f>
        <v>116.35</v>
      </c>
      <c r="J24" s="7">
        <f>VLOOKUP($A24,HAVERD!$A:$DP,J$2,FALSE)</f>
        <v>114.31</v>
      </c>
      <c r="K24" s="7">
        <f>VLOOKUP($A24,HAVERD!$A:$DP,K$2,FALSE)</f>
        <v>115.48</v>
      </c>
      <c r="L24" s="7">
        <f>VLOOKUP($A24,HAVERD!$A:$DP,L$2,FALSE)</f>
        <v>116.65</v>
      </c>
      <c r="M24" s="7">
        <f>VLOOKUP($A24,HAVERD!$A:$DP,M$2,FALSE)</f>
        <v>116.97</v>
      </c>
      <c r="N24" s="7">
        <f>VLOOKUP($A24,HAVERD!$A:$DP,N$2,FALSE)</f>
        <v>116.24</v>
      </c>
      <c r="O24" s="7">
        <f>VLOOKUP($A24,HAVERD!$A:$DP,O$2,FALSE)</f>
        <v>112.72</v>
      </c>
      <c r="P24" s="7">
        <f>VLOOKUP($A24,HAVERD!$A:$DP,P$2,FALSE)</f>
        <v>100.97</v>
      </c>
      <c r="Q24" s="7">
        <f>VLOOKUP($A24,HAVERD!$A:$DP,Q$2,FALSE)</f>
        <v>96.24</v>
      </c>
      <c r="R24" s="7">
        <f>VLOOKUP($A24,HAVERD!$A:$DP,R$2,FALSE)</f>
        <v>94.11</v>
      </c>
      <c r="S24" s="7">
        <f>VLOOKUP($A24,HAVERD!$A:$DP,S$2,FALSE)</f>
        <v>93.69</v>
      </c>
      <c r="T24" s="7">
        <f>VLOOKUP($A24,HAVERD!$A:$DP,T$2,FALSE)</f>
        <v>94.32</v>
      </c>
      <c r="U24" s="7">
        <f>VLOOKUP($A24,HAVERD!$A:$DP,U$2,FALSE)</f>
        <v>95.59</v>
      </c>
      <c r="V24" s="7">
        <f>VLOOKUP($A24,HAVERD!$A:$DP,V$2,FALSE)</f>
        <v>96.61</v>
      </c>
      <c r="W24" s="7">
        <f>VLOOKUP($A24,HAVERD!$A:$DP,W$2,FALSE)</f>
        <v>97.71</v>
      </c>
      <c r="X24" s="7">
        <f>VLOOKUP($A24,HAVERD!$A:$DP,X$2,FALSE)</f>
        <v>98.81</v>
      </c>
      <c r="Y24" s="7">
        <f>VLOOKUP($A24,HAVERD!$A:$DP,Y$2,FALSE)</f>
        <v>100.29</v>
      </c>
      <c r="Z24" s="7">
        <f>VLOOKUP($A24,HAVERD!$A:$DP,Z$2,FALSE)</f>
        <v>98.55</v>
      </c>
      <c r="AA24" s="7">
        <f>VLOOKUP($A24,HAVERD!$A:$DP,AA$2,FALSE)</f>
        <v>91.23</v>
      </c>
      <c r="AB24" s="7">
        <f>VLOOKUP($A24,HAVERD!$A:$DP,AB$2,FALSE)</f>
        <v>81.06</v>
      </c>
      <c r="AC24" s="7">
        <f>VLOOKUP($A24,HAVERD!$A:$DP,AC$2,FALSE)</f>
        <v>77.41</v>
      </c>
      <c r="AD24" s="7">
        <f>VLOOKUP($A24,HAVERD!$A:$DP,AD$2,FALSE)</f>
        <v>76.27</v>
      </c>
      <c r="AE24" s="7">
        <f>VLOOKUP($A24,HAVERD!$A:$DP,AE$2,FALSE)</f>
        <v>77.84</v>
      </c>
      <c r="AF24" s="7">
        <f>VLOOKUP($A24,HAVERD!$A:$DP,AF$2,FALSE)</f>
        <v>78.099999999999994</v>
      </c>
      <c r="AG24" s="7">
        <f>VLOOKUP($A24,HAVERD!$A:$DP,AG$2,FALSE)</f>
        <v>78.56</v>
      </c>
      <c r="AH24" s="7">
        <f>VLOOKUP($A24,HAVERD!$A:$DP,AH$2,FALSE)</f>
        <v>80.55</v>
      </c>
      <c r="AI24" s="7">
        <f>VLOOKUP($A24,HAVERD!$A:$DP,AI$2,FALSE)</f>
        <v>82.17</v>
      </c>
      <c r="AJ24" s="7">
        <f>VLOOKUP($A24,HAVERD!$A:$DP,AJ$2,FALSE)</f>
        <v>84.71</v>
      </c>
      <c r="AK24" s="7">
        <f>VLOOKUP($A24,HAVERD!$A:$DP,AK$2,FALSE)</f>
        <v>86.22</v>
      </c>
      <c r="AL24" s="7">
        <f>VLOOKUP($A24,HAVERD!$A:$DP,AL$2,FALSE)</f>
        <v>85.84</v>
      </c>
      <c r="AM24" s="7">
        <f>VLOOKUP($A24,HAVERD!$A:$DP,AM$2,FALSE)</f>
        <v>81.13</v>
      </c>
      <c r="AN24" s="7">
        <f>VLOOKUP($A24,HAVERD!$A:$DP,AN$2,FALSE)</f>
        <v>75.709999999999994</v>
      </c>
      <c r="AO24" s="7">
        <f>VLOOKUP($A24,HAVERD!$A:$DP,AO$2,FALSE)</f>
        <v>71.010000000000005</v>
      </c>
      <c r="AP24" s="7">
        <f>VLOOKUP($A24,HAVERD!$A:$DP,AP$2,FALSE)</f>
        <v>69.19</v>
      </c>
      <c r="AQ24" s="7">
        <f>VLOOKUP($A24,HAVERD!$A:$DP,AQ$2,FALSE)</f>
        <v>69.040000000000006</v>
      </c>
      <c r="AR24" s="7">
        <f>VLOOKUP($A24,HAVERD!$A:$DP,AR$2,FALSE)</f>
        <v>69.040000000000006</v>
      </c>
      <c r="AS24" s="7">
        <f>VLOOKUP($A24,HAVERD!$A:$DP,AS$2,FALSE)</f>
        <v>72.09</v>
      </c>
      <c r="AT24" s="7">
        <f>VLOOKUP($A24,HAVERD!$A:$DP,AT$2,FALSE)</f>
        <v>75.05</v>
      </c>
      <c r="AU24" s="7">
        <f>VLOOKUP($A24,HAVERD!$A:$DP,AU$2,FALSE)</f>
        <v>77.150000000000006</v>
      </c>
      <c r="AV24" s="7">
        <f>VLOOKUP($A24,HAVERD!$A:$DP,AV$2,FALSE)</f>
        <v>78.19</v>
      </c>
      <c r="AW24" s="7">
        <f>VLOOKUP($A24,HAVERD!$A:$DP,AW$2,FALSE)</f>
        <v>78.650000000000006</v>
      </c>
      <c r="AZ24" s="6">
        <f t="shared" si="21"/>
        <v>45757</v>
      </c>
      <c r="BA24" s="7">
        <f>_xlfn.IFNA(VLOOKUP($AZ24,HAVERD!$A:$DP,BA$2,FALSE),"")</f>
        <v>82.18</v>
      </c>
      <c r="BB24" s="7">
        <f>_xlfn.IFNA(VLOOKUP($AZ24,HAVERD!$A:$DP,BB$2,FALSE),"")</f>
        <v>82.62</v>
      </c>
      <c r="BC24" s="7">
        <f>_xlfn.IFNA(VLOOKUP($AZ24,HAVERD!$A:$DP,BC$2,FALSE),"")</f>
        <v>82.26</v>
      </c>
      <c r="BD24" s="7">
        <f>_xlfn.IFNA(VLOOKUP($AZ24,HAVERD!$A:$DP,BD$2,FALSE),"")</f>
        <v>83.26</v>
      </c>
      <c r="BE24" s="7">
        <f>_xlfn.IFNA(VLOOKUP($AZ24,HAVERD!$A:$DP,BE$2,FALSE),"")</f>
        <v>85.18</v>
      </c>
      <c r="BF24" s="7">
        <f>_xlfn.IFNA(VLOOKUP($AZ24,HAVERD!$A:$DP,BF$2,FALSE),"")</f>
        <v>84.98</v>
      </c>
      <c r="BG24" s="7">
        <f>_xlfn.IFNA(VLOOKUP($AZ24,HAVERD!$A:$DP,BG$2,FALSE),"")</f>
        <v>91.66</v>
      </c>
      <c r="BH24" s="7">
        <f>_xlfn.IFNA(VLOOKUP($AZ24,HAVERD!$A:$DP,BH$2,FALSE),"")</f>
        <v>93.16</v>
      </c>
      <c r="BI24" s="7">
        <f>_xlfn.IFNA(VLOOKUP($AZ24,HAVERD!$A:$DP,BI$2,FALSE),"")</f>
        <v>93.77</v>
      </c>
      <c r="BJ24" s="7">
        <f>_xlfn.IFNA(VLOOKUP($AZ24,HAVERD!$A:$DP,BJ$2,FALSE),"")</f>
        <v>93.03</v>
      </c>
      <c r="BK24" s="7">
        <f>_xlfn.IFNA(VLOOKUP($AZ24,HAVERD!$A:$DP,BK$2,FALSE),"")</f>
        <v>90.15</v>
      </c>
      <c r="BL24" s="7">
        <f>_xlfn.IFNA(VLOOKUP($AZ24,HAVERD!$A:$DP,BL$2,FALSE),"")</f>
        <v>84.55</v>
      </c>
      <c r="BM24" s="7">
        <f>_xlfn.IFNA(VLOOKUP($AZ24,HAVERD!$A:$DP,BM$2,FALSE),"")</f>
        <v>80.150000000000006</v>
      </c>
      <c r="BN24" s="7">
        <f>_xlfn.IFNA(VLOOKUP($AZ24,HAVERD!$A:$DP,BN$2,FALSE),"")</f>
        <v>77.8</v>
      </c>
      <c r="BO24" s="7">
        <f>_xlfn.IFNA(VLOOKUP($AZ24,HAVERD!$A:$DP,BO$2,FALSE),"")</f>
        <v>77.83</v>
      </c>
      <c r="BP24" s="7">
        <f>_xlfn.IFNA(VLOOKUP($AZ24,HAVERD!$A:$DP,BP$2,FALSE),"")</f>
        <v>78.36</v>
      </c>
      <c r="BQ24" s="7">
        <f>_xlfn.IFNA(VLOOKUP($AZ24,HAVERD!$A:$DP,BQ$2,FALSE),"")</f>
        <v>78.8</v>
      </c>
      <c r="BR24" s="7">
        <f>_xlfn.IFNA(VLOOKUP($AZ24,HAVERD!$A:$DP,BR$2,FALSE),"")</f>
        <v>82.4</v>
      </c>
      <c r="BS24" s="7">
        <f>_xlfn.IFNA(VLOOKUP($AZ24,HAVERD!$A:$DP,BS$2,FALSE),"")</f>
        <v>84.97</v>
      </c>
      <c r="BT24" s="7">
        <f>_xlfn.IFNA(VLOOKUP($AZ24,HAVERD!$A:$DP,BT$2,FALSE),"")</f>
        <v>86.4</v>
      </c>
      <c r="BU24" s="7">
        <f>_xlfn.IFNA(VLOOKUP($AZ24,HAVERD!$A:$DP,BU$2,FALSE),"")</f>
        <v>88.87</v>
      </c>
      <c r="BV24" s="7">
        <f>_xlfn.IFNA(VLOOKUP($AZ24,HAVERD!$A:$DP,BV$2,FALSE),"")</f>
        <v>89.27</v>
      </c>
      <c r="BW24" s="7">
        <f>_xlfn.IFNA(VLOOKUP($AZ24,HAVERD!$A:$DP,BW$2,FALSE),"")</f>
        <v>81.84</v>
      </c>
      <c r="BX24" s="7">
        <f>_xlfn.IFNA(VLOOKUP($AZ24,HAVERD!$A:$DP,BX$2,FALSE),"")</f>
        <v>73.760000000000005</v>
      </c>
      <c r="BY24" s="7">
        <f>_xlfn.IFNA(VLOOKUP($AZ24,HAVERD!$A:$DP,BY$2,FALSE),"")</f>
        <v>71.28</v>
      </c>
      <c r="BZ24" s="7">
        <f>_xlfn.IFNA(VLOOKUP($AZ24,HAVERD!$A:$DP,BZ$2,FALSE),"")</f>
        <v>69.89</v>
      </c>
      <c r="CA24" s="7">
        <f>_xlfn.IFNA(VLOOKUP($AZ24,HAVERD!$A:$DP,CA$2,FALSE),"")</f>
        <v>70.7</v>
      </c>
      <c r="CB24" s="7">
        <f>_xlfn.IFNA(VLOOKUP($AZ24,HAVERD!$A:$DP,CB$2,FALSE),"")</f>
        <v>70.52</v>
      </c>
      <c r="CC24" s="7">
        <f>_xlfn.IFNA(VLOOKUP($AZ24,HAVERD!$A:$DP,CC$2,FALSE),"")</f>
        <v>71.540000000000006</v>
      </c>
      <c r="CD24" s="7">
        <f>_xlfn.IFNA(VLOOKUP($AZ24,HAVERD!$A:$DP,CD$2,FALSE),"")</f>
        <v>75.39</v>
      </c>
      <c r="CE24" s="7">
        <f>_xlfn.IFNA(VLOOKUP($AZ24,HAVERD!$A:$DP,CE$2,FALSE),"")</f>
        <v>77.98</v>
      </c>
      <c r="CF24" s="7">
        <f>_xlfn.IFNA(VLOOKUP($AZ24,HAVERD!$A:$DP,CF$2,FALSE),"")</f>
        <v>80.14</v>
      </c>
      <c r="CG24" s="7">
        <f>_xlfn.IFNA(VLOOKUP($AZ24,HAVERD!$A:$DP,CG$2,FALSE),"")</f>
        <v>81.42</v>
      </c>
      <c r="CH24" s="7">
        <f>_xlfn.IFNA(VLOOKUP($AZ24,HAVERD!$A:$DP,CH$2,FALSE),"")</f>
        <v>81.42</v>
      </c>
      <c r="CI24" s="7">
        <f>_xlfn.IFNA(VLOOKUP($AZ24,HAVERD!$A:$DP,CI$2,FALSE),"")</f>
        <v>77.17</v>
      </c>
      <c r="CJ24" s="7">
        <f>_xlfn.IFNA(VLOOKUP($AZ24,HAVERD!$A:$DP,CJ$2,FALSE),"")</f>
        <v>69.53</v>
      </c>
      <c r="CK24" s="7">
        <f>_xlfn.IFNA(VLOOKUP($AZ24,HAVERD!$A:$DP,CK$2,FALSE),"")</f>
        <v>65.28</v>
      </c>
      <c r="CL24" s="7">
        <f>_xlfn.IFNA(VLOOKUP($AZ24,HAVERD!$A:$DP,CL$2,FALSE),"")</f>
        <v>63.33</v>
      </c>
      <c r="CM24" s="7">
        <f>_xlfn.IFNA(VLOOKUP($AZ24,HAVERD!$A:$DP,CM$2,FALSE),"")</f>
        <v>63.15</v>
      </c>
      <c r="CN24" s="7">
        <f>_xlfn.IFNA(VLOOKUP($AZ24,HAVERD!$A:$DP,CN$2,FALSE),"")</f>
        <v>63.2</v>
      </c>
      <c r="CO24" s="7">
        <f>_xlfn.IFNA(VLOOKUP($AZ24,HAVERD!$A:$DP,CO$2,FALSE),"")</f>
        <v>65.66</v>
      </c>
      <c r="CP24" s="7">
        <f>_xlfn.IFNA(VLOOKUP($AZ24,HAVERD!$A:$DP,CP$2,FALSE),"")</f>
        <v>71.209999999999994</v>
      </c>
      <c r="CQ24" s="7">
        <f>_xlfn.IFNA(VLOOKUP($AZ24,HAVERD!$A:$DP,CQ$2,FALSE),"")</f>
        <v>73.09</v>
      </c>
      <c r="CR24" s="7">
        <f>_xlfn.IFNA(VLOOKUP($AZ24,HAVERD!$A:$DP,CR$2,FALSE),"")</f>
        <v>74.11</v>
      </c>
      <c r="CS24" s="7">
        <f>_xlfn.IFNA(VLOOKUP($AZ24,HAVERD!$A:$DP,CS$2,FALSE),"")</f>
        <v>74.66</v>
      </c>
      <c r="CT24" s="7">
        <f>_xlfn.IFNA(VLOOKUP($AZ24,HAVERD!$A:$DP,CT$2,FALSE),"")</f>
        <v>73.45</v>
      </c>
      <c r="CU24" s="7">
        <f>_xlfn.IFNA(VLOOKUP($AZ24,HAVERD!$A:$DP,CU$2,FALSE),"")</f>
        <v>72.459999999999994</v>
      </c>
      <c r="CV24" s="7">
        <f>_xlfn.IFNA(VLOOKUP($AZ24,HAVERD!$A:$DP,CV$2,FALSE),"")</f>
        <v>70.16</v>
      </c>
      <c r="CW24" s="7"/>
      <c r="CX24" s="7"/>
      <c r="CY24" s="7"/>
      <c r="CZ24" s="7"/>
      <c r="DA24" s="7"/>
      <c r="DB24" s="7"/>
      <c r="DC24" s="7"/>
      <c r="DD24" s="7"/>
      <c r="DE24" s="7"/>
      <c r="DF24" s="7"/>
      <c r="DG24" s="7"/>
      <c r="DH24" s="7"/>
    </row>
    <row r="25" spans="1:112" x14ac:dyDescent="0.35">
      <c r="A25" s="6">
        <f t="shared" si="20"/>
        <v>45672</v>
      </c>
      <c r="B25" s="7">
        <f>VLOOKUP($A25,HAVERD!$A:$DP,B$2,FALSE)</f>
        <v>118.45</v>
      </c>
      <c r="C25" s="7">
        <f>VLOOKUP($A25,HAVERD!$A:$DP,C$2,FALSE)</f>
        <v>116.93</v>
      </c>
      <c r="D25" s="7">
        <f>VLOOKUP($A25,HAVERD!$A:$DP,D$2,FALSE)</f>
        <v>116.39</v>
      </c>
      <c r="E25" s="7">
        <f>VLOOKUP($A25,HAVERD!$A:$DP,E$2,FALSE)</f>
        <v>116.05</v>
      </c>
      <c r="F25" s="7">
        <f>VLOOKUP($A25,HAVERD!$A:$DP,F$2,FALSE)</f>
        <v>115.64</v>
      </c>
      <c r="G25" s="7">
        <f>VLOOKUP($A25,HAVERD!$A:$DP,G$2,FALSE)</f>
        <v>114.26</v>
      </c>
      <c r="H25" s="7">
        <f>VLOOKUP($A25,HAVERD!$A:$DP,H$2,FALSE)</f>
        <v>114.74</v>
      </c>
      <c r="I25" s="7">
        <f>VLOOKUP($A25,HAVERD!$A:$DP,I$2,FALSE)</f>
        <v>116.12</v>
      </c>
      <c r="J25" s="7">
        <f>VLOOKUP($A25,HAVERD!$A:$DP,J$2,FALSE)</f>
        <v>113.92</v>
      </c>
      <c r="K25" s="7">
        <f>VLOOKUP($A25,HAVERD!$A:$DP,K$2,FALSE)</f>
        <v>115.08</v>
      </c>
      <c r="L25" s="7">
        <f>VLOOKUP($A25,HAVERD!$A:$DP,L$2,FALSE)</f>
        <v>116.25</v>
      </c>
      <c r="M25" s="7">
        <f>VLOOKUP($A25,HAVERD!$A:$DP,M$2,FALSE)</f>
        <v>116.75</v>
      </c>
      <c r="N25" s="7">
        <f>VLOOKUP($A25,HAVERD!$A:$DP,N$2,FALSE)</f>
        <v>116.02</v>
      </c>
      <c r="O25" s="7">
        <f>VLOOKUP($A25,HAVERD!$A:$DP,O$2,FALSE)</f>
        <v>112.26</v>
      </c>
      <c r="P25" s="7">
        <f>VLOOKUP($A25,HAVERD!$A:$DP,P$2,FALSE)</f>
        <v>100.51</v>
      </c>
      <c r="Q25" s="7">
        <f>VLOOKUP($A25,HAVERD!$A:$DP,Q$2,FALSE)</f>
        <v>95.43</v>
      </c>
      <c r="R25" s="7">
        <f>VLOOKUP($A25,HAVERD!$A:$DP,R$2,FALSE)</f>
        <v>93.3</v>
      </c>
      <c r="S25" s="7">
        <f>VLOOKUP($A25,HAVERD!$A:$DP,S$2,FALSE)</f>
        <v>92.88</v>
      </c>
      <c r="T25" s="7">
        <f>VLOOKUP($A25,HAVERD!$A:$DP,T$2,FALSE)</f>
        <v>93.51</v>
      </c>
      <c r="U25" s="7">
        <f>VLOOKUP($A25,HAVERD!$A:$DP,U$2,FALSE)</f>
        <v>94.78</v>
      </c>
      <c r="V25" s="7">
        <f>VLOOKUP($A25,HAVERD!$A:$DP,V$2,FALSE)</f>
        <v>95.69</v>
      </c>
      <c r="W25" s="7">
        <f>VLOOKUP($A25,HAVERD!$A:$DP,W$2,FALSE)</f>
        <v>96.8</v>
      </c>
      <c r="X25" s="7">
        <f>VLOOKUP($A25,HAVERD!$A:$DP,X$2,FALSE)</f>
        <v>97.91</v>
      </c>
      <c r="Y25" s="7">
        <f>VLOOKUP($A25,HAVERD!$A:$DP,Y$2,FALSE)</f>
        <v>99.41</v>
      </c>
      <c r="Z25" s="7">
        <f>VLOOKUP($A25,HAVERD!$A:$DP,Z$2,FALSE)</f>
        <v>97.7</v>
      </c>
      <c r="AA25" s="7">
        <f>VLOOKUP($A25,HAVERD!$A:$DP,AA$2,FALSE)</f>
        <v>90.43</v>
      </c>
      <c r="AB25" s="7">
        <f>VLOOKUP($A25,HAVERD!$A:$DP,AB$2,FALSE)</f>
        <v>80.36</v>
      </c>
      <c r="AC25" s="7">
        <f>VLOOKUP($A25,HAVERD!$A:$DP,AC$2,FALSE)</f>
        <v>76.75</v>
      </c>
      <c r="AD25" s="7">
        <f>VLOOKUP($A25,HAVERD!$A:$DP,AD$2,FALSE)</f>
        <v>75.62</v>
      </c>
      <c r="AE25" s="7">
        <f>VLOOKUP($A25,HAVERD!$A:$DP,AE$2,FALSE)</f>
        <v>77.19</v>
      </c>
      <c r="AF25" s="7">
        <f>VLOOKUP($A25,HAVERD!$A:$DP,AF$2,FALSE)</f>
        <v>77.45</v>
      </c>
      <c r="AG25" s="7">
        <f>VLOOKUP($A25,HAVERD!$A:$DP,AG$2,FALSE)</f>
        <v>77.91</v>
      </c>
      <c r="AH25" s="7">
        <f>VLOOKUP($A25,HAVERD!$A:$DP,AH$2,FALSE)</f>
        <v>80.709999999999994</v>
      </c>
      <c r="AI25" s="7">
        <f>VLOOKUP($A25,HAVERD!$A:$DP,AI$2,FALSE)</f>
        <v>82.33</v>
      </c>
      <c r="AJ25" s="7">
        <f>VLOOKUP($A25,HAVERD!$A:$DP,AJ$2,FALSE)</f>
        <v>84.87</v>
      </c>
      <c r="AK25" s="7">
        <f>VLOOKUP($A25,HAVERD!$A:$DP,AK$2,FALSE)</f>
        <v>86.38</v>
      </c>
      <c r="AL25" s="7">
        <f>VLOOKUP($A25,HAVERD!$A:$DP,AL$2,FALSE)</f>
        <v>86</v>
      </c>
      <c r="AM25" s="7">
        <f>VLOOKUP($A25,HAVERD!$A:$DP,AM$2,FALSE)</f>
        <v>81.290000000000006</v>
      </c>
      <c r="AN25" s="7">
        <f>VLOOKUP($A25,HAVERD!$A:$DP,AN$2,FALSE)</f>
        <v>73.69</v>
      </c>
      <c r="AO25" s="7">
        <f>VLOOKUP($A25,HAVERD!$A:$DP,AO$2,FALSE)</f>
        <v>68.930000000000007</v>
      </c>
      <c r="AP25" s="7">
        <f>VLOOKUP($A25,HAVERD!$A:$DP,AP$2,FALSE)</f>
        <v>67.11</v>
      </c>
      <c r="AQ25" s="7">
        <f>VLOOKUP($A25,HAVERD!$A:$DP,AQ$2,FALSE)</f>
        <v>66.959999999999994</v>
      </c>
      <c r="AR25" s="7">
        <f>VLOOKUP($A25,HAVERD!$A:$DP,AR$2,FALSE)</f>
        <v>66.959999999999994</v>
      </c>
      <c r="AS25" s="7">
        <f>VLOOKUP($A25,HAVERD!$A:$DP,AS$2,FALSE)</f>
        <v>70.02</v>
      </c>
      <c r="AT25" s="7">
        <f>VLOOKUP($A25,HAVERD!$A:$DP,AT$2,FALSE)</f>
        <v>75.02</v>
      </c>
      <c r="AU25" s="7">
        <f>VLOOKUP($A25,HAVERD!$A:$DP,AU$2,FALSE)</f>
        <v>77.12</v>
      </c>
      <c r="AV25" s="7">
        <f>VLOOKUP($A25,HAVERD!$A:$DP,AV$2,FALSE)</f>
        <v>78.16</v>
      </c>
      <c r="AW25" s="7">
        <f>VLOOKUP($A25,HAVERD!$A:$DP,AW$2,FALSE)</f>
        <v>78.62</v>
      </c>
      <c r="AZ25" s="6">
        <f t="shared" si="21"/>
        <v>45758</v>
      </c>
      <c r="BA25" s="7">
        <f>_xlfn.IFNA(VLOOKUP($AZ25,HAVERD!$A:$DP,BA$2,FALSE),"")</f>
        <v>83.1</v>
      </c>
      <c r="BB25" s="7">
        <f>_xlfn.IFNA(VLOOKUP($AZ25,HAVERD!$A:$DP,BB$2,FALSE),"")</f>
        <v>83.37</v>
      </c>
      <c r="BC25" s="7">
        <f>_xlfn.IFNA(VLOOKUP($AZ25,HAVERD!$A:$DP,BC$2,FALSE),"")</f>
        <v>83.05</v>
      </c>
      <c r="BD25" s="7">
        <f>_xlfn.IFNA(VLOOKUP($AZ25,HAVERD!$A:$DP,BD$2,FALSE),"")</f>
        <v>84.3</v>
      </c>
      <c r="BE25" s="7">
        <f>_xlfn.IFNA(VLOOKUP($AZ25,HAVERD!$A:$DP,BE$2,FALSE),"")</f>
        <v>86.3</v>
      </c>
      <c r="BF25" s="7">
        <f>_xlfn.IFNA(VLOOKUP($AZ25,HAVERD!$A:$DP,BF$2,FALSE),"")</f>
        <v>86.1</v>
      </c>
      <c r="BG25" s="7">
        <f>_xlfn.IFNA(VLOOKUP($AZ25,HAVERD!$A:$DP,BG$2,FALSE),"")</f>
        <v>92.81</v>
      </c>
      <c r="BH25" s="7">
        <f>_xlfn.IFNA(VLOOKUP($AZ25,HAVERD!$A:$DP,BH$2,FALSE),"")</f>
        <v>94.18</v>
      </c>
      <c r="BI25" s="7">
        <f>_xlfn.IFNA(VLOOKUP($AZ25,HAVERD!$A:$DP,BI$2,FALSE),"")</f>
        <v>94.75</v>
      </c>
      <c r="BJ25" s="7">
        <f>_xlfn.IFNA(VLOOKUP($AZ25,HAVERD!$A:$DP,BJ$2,FALSE),"")</f>
        <v>94.38</v>
      </c>
      <c r="BK25" s="7">
        <f>_xlfn.IFNA(VLOOKUP($AZ25,HAVERD!$A:$DP,BK$2,FALSE),"")</f>
        <v>91.65</v>
      </c>
      <c r="BL25" s="7">
        <f>_xlfn.IFNA(VLOOKUP($AZ25,HAVERD!$A:$DP,BL$2,FALSE),"")</f>
        <v>85.75</v>
      </c>
      <c r="BM25" s="7">
        <f>_xlfn.IFNA(VLOOKUP($AZ25,HAVERD!$A:$DP,BM$2,FALSE),"")</f>
        <v>81.239999999999995</v>
      </c>
      <c r="BN25" s="7">
        <f>_xlfn.IFNA(VLOOKUP($AZ25,HAVERD!$A:$DP,BN$2,FALSE),"")</f>
        <v>78.819999999999993</v>
      </c>
      <c r="BO25" s="7">
        <f>_xlfn.IFNA(VLOOKUP($AZ25,HAVERD!$A:$DP,BO$2,FALSE),"")</f>
        <v>78.680000000000007</v>
      </c>
      <c r="BP25" s="7">
        <f>_xlfn.IFNA(VLOOKUP($AZ25,HAVERD!$A:$DP,BP$2,FALSE),"")</f>
        <v>79.22</v>
      </c>
      <c r="BQ25" s="7">
        <f>_xlfn.IFNA(VLOOKUP($AZ25,HAVERD!$A:$DP,BQ$2,FALSE),"")</f>
        <v>79.64</v>
      </c>
      <c r="BR25" s="7">
        <f>_xlfn.IFNA(VLOOKUP($AZ25,HAVERD!$A:$DP,BR$2,FALSE),"")</f>
        <v>83.42</v>
      </c>
      <c r="BS25" s="7">
        <f>_xlfn.IFNA(VLOOKUP($AZ25,HAVERD!$A:$DP,BS$2,FALSE),"")</f>
        <v>85.94</v>
      </c>
      <c r="BT25" s="7">
        <f>_xlfn.IFNA(VLOOKUP($AZ25,HAVERD!$A:$DP,BT$2,FALSE),"")</f>
        <v>87.23</v>
      </c>
      <c r="BU25" s="7">
        <f>_xlfn.IFNA(VLOOKUP($AZ25,HAVERD!$A:$DP,BU$2,FALSE),"")</f>
        <v>89.71</v>
      </c>
      <c r="BV25" s="7">
        <f>_xlfn.IFNA(VLOOKUP($AZ25,HAVERD!$A:$DP,BV$2,FALSE),"")</f>
        <v>89.65</v>
      </c>
      <c r="BW25" s="7">
        <f>_xlfn.IFNA(VLOOKUP($AZ25,HAVERD!$A:$DP,BW$2,FALSE),"")</f>
        <v>82.72</v>
      </c>
      <c r="BX25" s="7">
        <f>_xlfn.IFNA(VLOOKUP($AZ25,HAVERD!$A:$DP,BX$2,FALSE),"")</f>
        <v>74.150000000000006</v>
      </c>
      <c r="BY25" s="7">
        <f>_xlfn.IFNA(VLOOKUP($AZ25,HAVERD!$A:$DP,BY$2,FALSE),"")</f>
        <v>71.81</v>
      </c>
      <c r="BZ25" s="7">
        <f>_xlfn.IFNA(VLOOKUP($AZ25,HAVERD!$A:$DP,BZ$2,FALSE),"")</f>
        <v>70.180000000000007</v>
      </c>
      <c r="CA25" s="7">
        <f>_xlfn.IFNA(VLOOKUP($AZ25,HAVERD!$A:$DP,CA$2,FALSE),"")</f>
        <v>70.900000000000006</v>
      </c>
      <c r="CB25" s="7">
        <f>_xlfn.IFNA(VLOOKUP($AZ25,HAVERD!$A:$DP,CB$2,FALSE),"")</f>
        <v>70.7</v>
      </c>
      <c r="CC25" s="7">
        <f>_xlfn.IFNA(VLOOKUP($AZ25,HAVERD!$A:$DP,CC$2,FALSE),"")</f>
        <v>71.680000000000007</v>
      </c>
      <c r="CD25" s="7">
        <f>_xlfn.IFNA(VLOOKUP($AZ25,HAVERD!$A:$DP,CD$2,FALSE),"")</f>
        <v>75.52</v>
      </c>
      <c r="CE25" s="7">
        <f>_xlfn.IFNA(VLOOKUP($AZ25,HAVERD!$A:$DP,CE$2,FALSE),"")</f>
        <v>78.099999999999994</v>
      </c>
      <c r="CF25" s="7">
        <f>_xlfn.IFNA(VLOOKUP($AZ25,HAVERD!$A:$DP,CF$2,FALSE),"")</f>
        <v>80.260000000000005</v>
      </c>
      <c r="CG25" s="7">
        <f>_xlfn.IFNA(VLOOKUP($AZ25,HAVERD!$A:$DP,CG$2,FALSE),"")</f>
        <v>81.510000000000005</v>
      </c>
      <c r="CH25" s="7">
        <f>_xlfn.IFNA(VLOOKUP($AZ25,HAVERD!$A:$DP,CH$2,FALSE),"")</f>
        <v>81.5</v>
      </c>
      <c r="CI25" s="7">
        <f>_xlfn.IFNA(VLOOKUP($AZ25,HAVERD!$A:$DP,CI$2,FALSE),"")</f>
        <v>77.25</v>
      </c>
      <c r="CJ25" s="7">
        <f>_xlfn.IFNA(VLOOKUP($AZ25,HAVERD!$A:$DP,CJ$2,FALSE),"")</f>
        <v>69.48</v>
      </c>
      <c r="CK25" s="7">
        <f>_xlfn.IFNA(VLOOKUP($AZ25,HAVERD!$A:$DP,CK$2,FALSE),"")</f>
        <v>65.22</v>
      </c>
      <c r="CL25" s="7">
        <f>_xlfn.IFNA(VLOOKUP($AZ25,HAVERD!$A:$DP,CL$2,FALSE),"")</f>
        <v>63.27</v>
      </c>
      <c r="CM25" s="7">
        <f>_xlfn.IFNA(VLOOKUP($AZ25,HAVERD!$A:$DP,CM$2,FALSE),"")</f>
        <v>63.09</v>
      </c>
      <c r="CN25" s="7">
        <f>_xlfn.IFNA(VLOOKUP($AZ25,HAVERD!$A:$DP,CN$2,FALSE),"")</f>
        <v>63.14</v>
      </c>
      <c r="CO25" s="7">
        <f>_xlfn.IFNA(VLOOKUP($AZ25,HAVERD!$A:$DP,CO$2,FALSE),"")</f>
        <v>65.599999999999994</v>
      </c>
      <c r="CP25" s="7">
        <f>_xlfn.IFNA(VLOOKUP($AZ25,HAVERD!$A:$DP,CP$2,FALSE),"")</f>
        <v>71.61</v>
      </c>
      <c r="CQ25" s="7">
        <f>_xlfn.IFNA(VLOOKUP($AZ25,HAVERD!$A:$DP,CQ$2,FALSE),"")</f>
        <v>73.5</v>
      </c>
      <c r="CR25" s="7">
        <f>_xlfn.IFNA(VLOOKUP($AZ25,HAVERD!$A:$DP,CR$2,FALSE),"")</f>
        <v>74.52</v>
      </c>
      <c r="CS25" s="7">
        <f>_xlfn.IFNA(VLOOKUP($AZ25,HAVERD!$A:$DP,CS$2,FALSE),"")</f>
        <v>74.930000000000007</v>
      </c>
      <c r="CT25" s="7">
        <f>_xlfn.IFNA(VLOOKUP($AZ25,HAVERD!$A:$DP,CT$2,FALSE),"")</f>
        <v>73.73</v>
      </c>
      <c r="CU25" s="7">
        <f>_xlfn.IFNA(VLOOKUP($AZ25,HAVERD!$A:$DP,CU$2,FALSE),"")</f>
        <v>72.72</v>
      </c>
      <c r="CV25" s="7">
        <f>_xlfn.IFNA(VLOOKUP($AZ25,HAVERD!$A:$DP,CV$2,FALSE),"")</f>
        <v>68.83</v>
      </c>
      <c r="CW25" s="7"/>
      <c r="CX25" s="7"/>
      <c r="CY25" s="7"/>
      <c r="CZ25" s="7"/>
      <c r="DA25" s="7"/>
      <c r="DB25" s="7"/>
      <c r="DC25" s="7"/>
      <c r="DD25" s="7"/>
      <c r="DE25" s="7"/>
      <c r="DF25" s="7"/>
      <c r="DG25" s="7"/>
      <c r="DH25" s="7"/>
    </row>
    <row r="26" spans="1:112" x14ac:dyDescent="0.35">
      <c r="A26" s="6">
        <f t="shared" si="20"/>
        <v>45673</v>
      </c>
      <c r="B26" s="7">
        <f>VLOOKUP($A26,HAVERD!$A:$DP,B$2,FALSE)</f>
        <v>116.39</v>
      </c>
      <c r="C26" s="7">
        <f>VLOOKUP($A26,HAVERD!$A:$DP,C$2,FALSE)</f>
        <v>115.25</v>
      </c>
      <c r="D26" s="7">
        <f>VLOOKUP($A26,HAVERD!$A:$DP,D$2,FALSE)</f>
        <v>114.8</v>
      </c>
      <c r="E26" s="7">
        <f>VLOOKUP($A26,HAVERD!$A:$DP,E$2,FALSE)</f>
        <v>114.45</v>
      </c>
      <c r="F26" s="7">
        <f>VLOOKUP($A26,HAVERD!$A:$DP,F$2,FALSE)</f>
        <v>114.2</v>
      </c>
      <c r="G26" s="7">
        <f>VLOOKUP($A26,HAVERD!$A:$DP,G$2,FALSE)</f>
        <v>112.9</v>
      </c>
      <c r="H26" s="7">
        <f>VLOOKUP($A26,HAVERD!$A:$DP,H$2,FALSE)</f>
        <v>113.46</v>
      </c>
      <c r="I26" s="7">
        <f>VLOOKUP($A26,HAVERD!$A:$DP,I$2,FALSE)</f>
        <v>115</v>
      </c>
      <c r="J26" s="7">
        <f>VLOOKUP($A26,HAVERD!$A:$DP,J$2,FALSE)</f>
        <v>113.01</v>
      </c>
      <c r="K26" s="7">
        <f>VLOOKUP($A26,HAVERD!$A:$DP,K$2,FALSE)</f>
        <v>114.4</v>
      </c>
      <c r="L26" s="7">
        <f>VLOOKUP($A26,HAVERD!$A:$DP,L$2,FALSE)</f>
        <v>115.76</v>
      </c>
      <c r="M26" s="7">
        <f>VLOOKUP($A26,HAVERD!$A:$DP,M$2,FALSE)</f>
        <v>116.38</v>
      </c>
      <c r="N26" s="7">
        <f>VLOOKUP($A26,HAVERD!$A:$DP,N$2,FALSE)</f>
        <v>115.65</v>
      </c>
      <c r="O26" s="7">
        <f>VLOOKUP($A26,HAVERD!$A:$DP,O$2,FALSE)</f>
        <v>111.89</v>
      </c>
      <c r="P26" s="7">
        <f>VLOOKUP($A26,HAVERD!$A:$DP,P$2,FALSE)</f>
        <v>100.11</v>
      </c>
      <c r="Q26" s="7">
        <f>VLOOKUP($A26,HAVERD!$A:$DP,Q$2,FALSE)</f>
        <v>95.03</v>
      </c>
      <c r="R26" s="7">
        <f>VLOOKUP($A26,HAVERD!$A:$DP,R$2,FALSE)</f>
        <v>92.9</v>
      </c>
      <c r="S26" s="7">
        <f>VLOOKUP($A26,HAVERD!$A:$DP,S$2,FALSE)</f>
        <v>92.48</v>
      </c>
      <c r="T26" s="7">
        <f>VLOOKUP($A26,HAVERD!$A:$DP,T$2,FALSE)</f>
        <v>93.11</v>
      </c>
      <c r="U26" s="7">
        <f>VLOOKUP($A26,HAVERD!$A:$DP,U$2,FALSE)</f>
        <v>94.38</v>
      </c>
      <c r="V26" s="7">
        <f>VLOOKUP($A26,HAVERD!$A:$DP,V$2,FALSE)</f>
        <v>95.29</v>
      </c>
      <c r="W26" s="7">
        <f>VLOOKUP($A26,HAVERD!$A:$DP,W$2,FALSE)</f>
        <v>96.4</v>
      </c>
      <c r="X26" s="7">
        <f>VLOOKUP($A26,HAVERD!$A:$DP,X$2,FALSE)</f>
        <v>97.51</v>
      </c>
      <c r="Y26" s="7">
        <f>VLOOKUP($A26,HAVERD!$A:$DP,Y$2,FALSE)</f>
        <v>99.01</v>
      </c>
      <c r="Z26" s="7">
        <f>VLOOKUP($A26,HAVERD!$A:$DP,Z$2,FALSE)</f>
        <v>97.3</v>
      </c>
      <c r="AA26" s="7">
        <f>VLOOKUP($A26,HAVERD!$A:$DP,AA$2,FALSE)</f>
        <v>90.03</v>
      </c>
      <c r="AB26" s="7">
        <f>VLOOKUP($A26,HAVERD!$A:$DP,AB$2,FALSE)</f>
        <v>79.959999999999994</v>
      </c>
      <c r="AC26" s="7">
        <f>VLOOKUP($A26,HAVERD!$A:$DP,AC$2,FALSE)</f>
        <v>76.349999999999994</v>
      </c>
      <c r="AD26" s="7">
        <f>VLOOKUP($A26,HAVERD!$A:$DP,AD$2,FALSE)</f>
        <v>75.22</v>
      </c>
      <c r="AE26" s="7">
        <f>VLOOKUP($A26,HAVERD!$A:$DP,AE$2,FALSE)</f>
        <v>76.790000000000006</v>
      </c>
      <c r="AF26" s="7">
        <f>VLOOKUP($A26,HAVERD!$A:$DP,AF$2,FALSE)</f>
        <v>77.05</v>
      </c>
      <c r="AG26" s="7">
        <f>VLOOKUP($A26,HAVERD!$A:$DP,AG$2,FALSE)</f>
        <v>77.510000000000005</v>
      </c>
      <c r="AH26" s="7">
        <f>VLOOKUP($A26,HAVERD!$A:$DP,AH$2,FALSE)</f>
        <v>79.88</v>
      </c>
      <c r="AI26" s="7">
        <f>VLOOKUP($A26,HAVERD!$A:$DP,AI$2,FALSE)</f>
        <v>81.5</v>
      </c>
      <c r="AJ26" s="7">
        <f>VLOOKUP($A26,HAVERD!$A:$DP,AJ$2,FALSE)</f>
        <v>84.04</v>
      </c>
      <c r="AK26" s="7">
        <f>VLOOKUP($A26,HAVERD!$A:$DP,AK$2,FALSE)</f>
        <v>85.55</v>
      </c>
      <c r="AL26" s="7">
        <f>VLOOKUP($A26,HAVERD!$A:$DP,AL$2,FALSE)</f>
        <v>85.17</v>
      </c>
      <c r="AM26" s="7">
        <f>VLOOKUP($A26,HAVERD!$A:$DP,AM$2,FALSE)</f>
        <v>80.459999999999994</v>
      </c>
      <c r="AN26" s="7">
        <f>VLOOKUP($A26,HAVERD!$A:$DP,AN$2,FALSE)</f>
        <v>73.17</v>
      </c>
      <c r="AO26" s="7">
        <f>VLOOKUP($A26,HAVERD!$A:$DP,AO$2,FALSE)</f>
        <v>68.41</v>
      </c>
      <c r="AP26" s="7">
        <f>VLOOKUP($A26,HAVERD!$A:$DP,AP$2,FALSE)</f>
        <v>66.59</v>
      </c>
      <c r="AQ26" s="7">
        <f>VLOOKUP($A26,HAVERD!$A:$DP,AQ$2,FALSE)</f>
        <v>66.44</v>
      </c>
      <c r="AR26" s="7">
        <f>VLOOKUP($A26,HAVERD!$A:$DP,AR$2,FALSE)</f>
        <v>66.44</v>
      </c>
      <c r="AS26" s="7">
        <f>VLOOKUP($A26,HAVERD!$A:$DP,AS$2,FALSE)</f>
        <v>69.5</v>
      </c>
      <c r="AT26" s="7">
        <f>VLOOKUP($A26,HAVERD!$A:$DP,AT$2,FALSE)</f>
        <v>74.59</v>
      </c>
      <c r="AU26" s="7">
        <f>VLOOKUP($A26,HAVERD!$A:$DP,AU$2,FALSE)</f>
        <v>76.69</v>
      </c>
      <c r="AV26" s="7">
        <f>VLOOKUP($A26,HAVERD!$A:$DP,AV$2,FALSE)</f>
        <v>77.73</v>
      </c>
      <c r="AW26" s="7">
        <f>VLOOKUP($A26,HAVERD!$A:$DP,AW$2,FALSE)</f>
        <v>78.19</v>
      </c>
      <c r="AZ26" s="6">
        <f t="shared" si="21"/>
        <v>45761</v>
      </c>
      <c r="BA26" s="7">
        <f>_xlfn.IFNA(VLOOKUP($AZ26,HAVERD!$A:$DP,BA$2,FALSE),"")</f>
        <v>85.37</v>
      </c>
      <c r="BB26" s="7">
        <f>_xlfn.IFNA(VLOOKUP($AZ26,HAVERD!$A:$DP,BB$2,FALSE),"")</f>
        <v>85.37</v>
      </c>
      <c r="BC26" s="7">
        <f>_xlfn.IFNA(VLOOKUP($AZ26,HAVERD!$A:$DP,BC$2,FALSE),"")</f>
        <v>84.99</v>
      </c>
      <c r="BD26" s="7">
        <f>_xlfn.IFNA(VLOOKUP($AZ26,HAVERD!$A:$DP,BD$2,FALSE),"")</f>
        <v>86.2</v>
      </c>
      <c r="BE26" s="7">
        <f>_xlfn.IFNA(VLOOKUP($AZ26,HAVERD!$A:$DP,BE$2,FALSE),"")</f>
        <v>88.2</v>
      </c>
      <c r="BF26" s="7">
        <f>_xlfn.IFNA(VLOOKUP($AZ26,HAVERD!$A:$DP,BF$2,FALSE),"")</f>
        <v>87.92</v>
      </c>
      <c r="BG26" s="7">
        <f>_xlfn.IFNA(VLOOKUP($AZ26,HAVERD!$A:$DP,BG$2,FALSE),"")</f>
        <v>94.42</v>
      </c>
      <c r="BH26" s="7">
        <f>_xlfn.IFNA(VLOOKUP($AZ26,HAVERD!$A:$DP,BH$2,FALSE),"")</f>
        <v>95.97</v>
      </c>
      <c r="BI26" s="7">
        <f>_xlfn.IFNA(VLOOKUP($AZ26,HAVERD!$A:$DP,BI$2,FALSE),"")</f>
        <v>96.45</v>
      </c>
      <c r="BJ26" s="7">
        <f>_xlfn.IFNA(VLOOKUP($AZ26,HAVERD!$A:$DP,BJ$2,FALSE),"")</f>
        <v>96.05</v>
      </c>
      <c r="BK26" s="7">
        <f>_xlfn.IFNA(VLOOKUP($AZ26,HAVERD!$A:$DP,BK$2,FALSE),"")</f>
        <v>93.27</v>
      </c>
      <c r="BL26" s="7">
        <f>_xlfn.IFNA(VLOOKUP($AZ26,HAVERD!$A:$DP,BL$2,FALSE),"")</f>
        <v>85.86</v>
      </c>
      <c r="BM26" s="7">
        <f>_xlfn.IFNA(VLOOKUP($AZ26,HAVERD!$A:$DP,BM$2,FALSE),"")</f>
        <v>81.400000000000006</v>
      </c>
      <c r="BN26" s="7">
        <f>_xlfn.IFNA(VLOOKUP($AZ26,HAVERD!$A:$DP,BN$2,FALSE),"")</f>
        <v>79.010000000000005</v>
      </c>
      <c r="BO26" s="7">
        <f>_xlfn.IFNA(VLOOKUP($AZ26,HAVERD!$A:$DP,BO$2,FALSE),"")</f>
        <v>78.900000000000006</v>
      </c>
      <c r="BP26" s="7">
        <f>_xlfn.IFNA(VLOOKUP($AZ26,HAVERD!$A:$DP,BP$2,FALSE),"")</f>
        <v>79.459999999999994</v>
      </c>
      <c r="BQ26" s="7">
        <f>_xlfn.IFNA(VLOOKUP($AZ26,HAVERD!$A:$DP,BQ$2,FALSE),"")</f>
        <v>79.89</v>
      </c>
      <c r="BR26" s="7">
        <f>_xlfn.IFNA(VLOOKUP($AZ26,HAVERD!$A:$DP,BR$2,FALSE),"")</f>
        <v>83.55</v>
      </c>
      <c r="BS26" s="7">
        <f>_xlfn.IFNA(VLOOKUP($AZ26,HAVERD!$A:$DP,BS$2,FALSE),"")</f>
        <v>86.07</v>
      </c>
      <c r="BT26" s="7">
        <f>_xlfn.IFNA(VLOOKUP($AZ26,HAVERD!$A:$DP,BT$2,FALSE),"")</f>
        <v>87.37</v>
      </c>
      <c r="BU26" s="7">
        <f>_xlfn.IFNA(VLOOKUP($AZ26,HAVERD!$A:$DP,BU$2,FALSE),"")</f>
        <v>89.85</v>
      </c>
      <c r="BV26" s="7">
        <f>_xlfn.IFNA(VLOOKUP($AZ26,HAVERD!$A:$DP,BV$2,FALSE),"")</f>
        <v>89.79</v>
      </c>
      <c r="BW26" s="7">
        <f>_xlfn.IFNA(VLOOKUP($AZ26,HAVERD!$A:$DP,BW$2,FALSE),"")</f>
        <v>82.86</v>
      </c>
      <c r="BX26" s="7">
        <f>_xlfn.IFNA(VLOOKUP($AZ26,HAVERD!$A:$DP,BX$2,FALSE),"")</f>
        <v>73.52</v>
      </c>
      <c r="BY26" s="7">
        <f>_xlfn.IFNA(VLOOKUP($AZ26,HAVERD!$A:$DP,BY$2,FALSE),"")</f>
        <v>71.180000000000007</v>
      </c>
      <c r="BZ26" s="7">
        <f>_xlfn.IFNA(VLOOKUP($AZ26,HAVERD!$A:$DP,BZ$2,FALSE),"")</f>
        <v>69.55</v>
      </c>
      <c r="CA26" s="7">
        <f>_xlfn.IFNA(VLOOKUP($AZ26,HAVERD!$A:$DP,CA$2,FALSE),"")</f>
        <v>70.27</v>
      </c>
      <c r="CB26" s="7">
        <f>_xlfn.IFNA(VLOOKUP($AZ26,HAVERD!$A:$DP,CB$2,FALSE),"")</f>
        <v>70.069999999999993</v>
      </c>
      <c r="CC26" s="7">
        <f>_xlfn.IFNA(VLOOKUP($AZ26,HAVERD!$A:$DP,CC$2,FALSE),"")</f>
        <v>71.05</v>
      </c>
      <c r="CD26" s="7">
        <f>_xlfn.IFNA(VLOOKUP($AZ26,HAVERD!$A:$DP,CD$2,FALSE),"")</f>
        <v>74.87</v>
      </c>
      <c r="CE26" s="7">
        <f>_xlfn.IFNA(VLOOKUP($AZ26,HAVERD!$A:$DP,CE$2,FALSE),"")</f>
        <v>77.45</v>
      </c>
      <c r="CF26" s="7">
        <f>_xlfn.IFNA(VLOOKUP($AZ26,HAVERD!$A:$DP,CF$2,FALSE),"")</f>
        <v>79.61</v>
      </c>
      <c r="CG26" s="7">
        <f>_xlfn.IFNA(VLOOKUP($AZ26,HAVERD!$A:$DP,CG$2,FALSE),"")</f>
        <v>80.86</v>
      </c>
      <c r="CH26" s="7">
        <f>_xlfn.IFNA(VLOOKUP($AZ26,HAVERD!$A:$DP,CH$2,FALSE),"")</f>
        <v>80.849999999999994</v>
      </c>
      <c r="CI26" s="7">
        <f>_xlfn.IFNA(VLOOKUP($AZ26,HAVERD!$A:$DP,CI$2,FALSE),"")</f>
        <v>76.599999999999994</v>
      </c>
      <c r="CJ26" s="7">
        <f>_xlfn.IFNA(VLOOKUP($AZ26,HAVERD!$A:$DP,CJ$2,FALSE),"")</f>
        <v>68.69</v>
      </c>
      <c r="CK26" s="7">
        <f>_xlfn.IFNA(VLOOKUP($AZ26,HAVERD!$A:$DP,CK$2,FALSE),"")</f>
        <v>64.430000000000007</v>
      </c>
      <c r="CL26" s="7">
        <f>_xlfn.IFNA(VLOOKUP($AZ26,HAVERD!$A:$DP,CL$2,FALSE),"")</f>
        <v>62.48</v>
      </c>
      <c r="CM26" s="7">
        <f>_xlfn.IFNA(VLOOKUP($AZ26,HAVERD!$A:$DP,CM$2,FALSE),"")</f>
        <v>62.3</v>
      </c>
      <c r="CN26" s="7">
        <f>_xlfn.IFNA(VLOOKUP($AZ26,HAVERD!$A:$DP,CN$2,FALSE),"")</f>
        <v>62.35</v>
      </c>
      <c r="CO26" s="7">
        <f>_xlfn.IFNA(VLOOKUP($AZ26,HAVERD!$A:$DP,CO$2,FALSE),"")</f>
        <v>64.81</v>
      </c>
      <c r="CP26" s="7">
        <f>_xlfn.IFNA(VLOOKUP($AZ26,HAVERD!$A:$DP,CP$2,FALSE),"")</f>
        <v>71.010000000000005</v>
      </c>
      <c r="CQ26" s="7">
        <f>_xlfn.IFNA(VLOOKUP($AZ26,HAVERD!$A:$DP,CQ$2,FALSE),"")</f>
        <v>72.900000000000006</v>
      </c>
      <c r="CR26" s="7">
        <f>_xlfn.IFNA(VLOOKUP($AZ26,HAVERD!$A:$DP,CR$2,FALSE),"")</f>
        <v>73.92</v>
      </c>
      <c r="CS26" s="7">
        <f>_xlfn.IFNA(VLOOKUP($AZ26,HAVERD!$A:$DP,CS$2,FALSE),"")</f>
        <v>74.33</v>
      </c>
      <c r="CT26" s="7">
        <f>_xlfn.IFNA(VLOOKUP($AZ26,HAVERD!$A:$DP,CT$2,FALSE),"")</f>
        <v>73.13</v>
      </c>
      <c r="CU26" s="7">
        <f>_xlfn.IFNA(VLOOKUP($AZ26,HAVERD!$A:$DP,CU$2,FALSE),"")</f>
        <v>72.12</v>
      </c>
      <c r="CV26" s="7">
        <f>_xlfn.IFNA(VLOOKUP($AZ26,HAVERD!$A:$DP,CV$2,FALSE),"")</f>
        <v>68.23</v>
      </c>
      <c r="CW26" s="7"/>
      <c r="CX26" s="7"/>
      <c r="CY26" s="7"/>
      <c r="CZ26" s="7"/>
      <c r="DA26" s="7"/>
      <c r="DB26" s="7"/>
      <c r="DC26" s="7"/>
      <c r="DD26" s="7"/>
      <c r="DE26" s="7"/>
      <c r="DF26" s="7"/>
      <c r="DG26" s="7"/>
      <c r="DH26" s="7"/>
    </row>
    <row r="27" spans="1:112" x14ac:dyDescent="0.35">
      <c r="A27" s="6">
        <f t="shared" si="20"/>
        <v>45674</v>
      </c>
      <c r="B27" s="7">
        <f>VLOOKUP($A27,HAVERD!$A:$DP,B$2,FALSE)</f>
        <v>118.31</v>
      </c>
      <c r="C27" s="7">
        <f>VLOOKUP($A27,HAVERD!$A:$DP,C$2,FALSE)</f>
        <v>117.13</v>
      </c>
      <c r="D27" s="7">
        <f>VLOOKUP($A27,HAVERD!$A:$DP,D$2,FALSE)</f>
        <v>116.59</v>
      </c>
      <c r="E27" s="7">
        <f>VLOOKUP($A27,HAVERD!$A:$DP,E$2,FALSE)</f>
        <v>116.3</v>
      </c>
      <c r="F27" s="7">
        <f>VLOOKUP($A27,HAVERD!$A:$DP,F$2,FALSE)</f>
        <v>115.99</v>
      </c>
      <c r="G27" s="7">
        <f>VLOOKUP($A27,HAVERD!$A:$DP,G$2,FALSE)</f>
        <v>114.74</v>
      </c>
      <c r="H27" s="7">
        <f>VLOOKUP($A27,HAVERD!$A:$DP,H$2,FALSE)</f>
        <v>115.44</v>
      </c>
      <c r="I27" s="7">
        <f>VLOOKUP($A27,HAVERD!$A:$DP,I$2,FALSE)</f>
        <v>116.81</v>
      </c>
      <c r="J27" s="7">
        <f>VLOOKUP($A27,HAVERD!$A:$DP,J$2,FALSE)</f>
        <v>115.21</v>
      </c>
      <c r="K27" s="7">
        <f>VLOOKUP($A27,HAVERD!$A:$DP,K$2,FALSE)</f>
        <v>116.61</v>
      </c>
      <c r="L27" s="7">
        <f>VLOOKUP($A27,HAVERD!$A:$DP,L$2,FALSE)</f>
        <v>117.96</v>
      </c>
      <c r="M27" s="7">
        <f>VLOOKUP($A27,HAVERD!$A:$DP,M$2,FALSE)</f>
        <v>118.54</v>
      </c>
      <c r="N27" s="7">
        <f>VLOOKUP($A27,HAVERD!$A:$DP,N$2,FALSE)</f>
        <v>117.81</v>
      </c>
      <c r="O27" s="7">
        <f>VLOOKUP($A27,HAVERD!$A:$DP,O$2,FALSE)</f>
        <v>114.05</v>
      </c>
      <c r="P27" s="7">
        <f>VLOOKUP($A27,HAVERD!$A:$DP,P$2,FALSE)</f>
        <v>101.55</v>
      </c>
      <c r="Q27" s="7">
        <f>VLOOKUP($A27,HAVERD!$A:$DP,Q$2,FALSE)</f>
        <v>96.52</v>
      </c>
      <c r="R27" s="7">
        <f>VLOOKUP($A27,HAVERD!$A:$DP,R$2,FALSE)</f>
        <v>94.64</v>
      </c>
      <c r="S27" s="7">
        <f>VLOOKUP($A27,HAVERD!$A:$DP,S$2,FALSE)</f>
        <v>94.43</v>
      </c>
      <c r="T27" s="7">
        <f>VLOOKUP($A27,HAVERD!$A:$DP,T$2,FALSE)</f>
        <v>95.05</v>
      </c>
      <c r="U27" s="7">
        <f>VLOOKUP($A27,HAVERD!$A:$DP,U$2,FALSE)</f>
        <v>96.32</v>
      </c>
      <c r="V27" s="7">
        <f>VLOOKUP($A27,HAVERD!$A:$DP,V$2,FALSE)</f>
        <v>97.23</v>
      </c>
      <c r="W27" s="7">
        <f>VLOOKUP($A27,HAVERD!$A:$DP,W$2,FALSE)</f>
        <v>98.34</v>
      </c>
      <c r="X27" s="7">
        <f>VLOOKUP($A27,HAVERD!$A:$DP,X$2,FALSE)</f>
        <v>99.45</v>
      </c>
      <c r="Y27" s="7">
        <f>VLOOKUP($A27,HAVERD!$A:$DP,Y$2,FALSE)</f>
        <v>100.95</v>
      </c>
      <c r="Z27" s="7">
        <f>VLOOKUP($A27,HAVERD!$A:$DP,Z$2,FALSE)</f>
        <v>99.24</v>
      </c>
      <c r="AA27" s="7">
        <f>VLOOKUP($A27,HAVERD!$A:$DP,AA$2,FALSE)</f>
        <v>91.97</v>
      </c>
      <c r="AB27" s="7">
        <f>VLOOKUP($A27,HAVERD!$A:$DP,AB$2,FALSE)</f>
        <v>81.27</v>
      </c>
      <c r="AC27" s="7">
        <f>VLOOKUP($A27,HAVERD!$A:$DP,AC$2,FALSE)</f>
        <v>77.66</v>
      </c>
      <c r="AD27" s="7">
        <f>VLOOKUP($A27,HAVERD!$A:$DP,AD$2,FALSE)</f>
        <v>76.53</v>
      </c>
      <c r="AE27" s="7">
        <f>VLOOKUP($A27,HAVERD!$A:$DP,AE$2,FALSE)</f>
        <v>78.099999999999994</v>
      </c>
      <c r="AF27" s="7">
        <f>VLOOKUP($A27,HAVERD!$A:$DP,AF$2,FALSE)</f>
        <v>78.36</v>
      </c>
      <c r="AG27" s="7">
        <f>VLOOKUP($A27,HAVERD!$A:$DP,AG$2,FALSE)</f>
        <v>78.819999999999993</v>
      </c>
      <c r="AH27" s="7">
        <f>VLOOKUP($A27,HAVERD!$A:$DP,AH$2,FALSE)</f>
        <v>81.22</v>
      </c>
      <c r="AI27" s="7">
        <f>VLOOKUP($A27,HAVERD!$A:$DP,AI$2,FALSE)</f>
        <v>82.84</v>
      </c>
      <c r="AJ27" s="7">
        <f>VLOOKUP($A27,HAVERD!$A:$DP,AJ$2,FALSE)</f>
        <v>85.38</v>
      </c>
      <c r="AK27" s="7">
        <f>VLOOKUP($A27,HAVERD!$A:$DP,AK$2,FALSE)</f>
        <v>86.89</v>
      </c>
      <c r="AL27" s="7">
        <f>VLOOKUP($A27,HAVERD!$A:$DP,AL$2,FALSE)</f>
        <v>86.51</v>
      </c>
      <c r="AM27" s="7">
        <f>VLOOKUP($A27,HAVERD!$A:$DP,AM$2,FALSE)</f>
        <v>81.8</v>
      </c>
      <c r="AN27" s="7">
        <f>VLOOKUP($A27,HAVERD!$A:$DP,AN$2,FALSE)</f>
        <v>74.11</v>
      </c>
      <c r="AO27" s="7">
        <f>VLOOKUP($A27,HAVERD!$A:$DP,AO$2,FALSE)</f>
        <v>69.349999999999994</v>
      </c>
      <c r="AP27" s="7">
        <f>VLOOKUP($A27,HAVERD!$A:$DP,AP$2,FALSE)</f>
        <v>67.53</v>
      </c>
      <c r="AQ27" s="7">
        <f>VLOOKUP($A27,HAVERD!$A:$DP,AQ$2,FALSE)</f>
        <v>67.38</v>
      </c>
      <c r="AR27" s="7">
        <f>VLOOKUP($A27,HAVERD!$A:$DP,AR$2,FALSE)</f>
        <v>67.38</v>
      </c>
      <c r="AS27" s="7">
        <f>VLOOKUP($A27,HAVERD!$A:$DP,AS$2,FALSE)</f>
        <v>70.44</v>
      </c>
      <c r="AT27" s="7">
        <f>VLOOKUP($A27,HAVERD!$A:$DP,AT$2,FALSE)</f>
        <v>75.319999999999993</v>
      </c>
      <c r="AU27" s="7">
        <f>VLOOKUP($A27,HAVERD!$A:$DP,AU$2,FALSE)</f>
        <v>77.42</v>
      </c>
      <c r="AV27" s="7">
        <f>VLOOKUP($A27,HAVERD!$A:$DP,AV$2,FALSE)</f>
        <v>78.459999999999994</v>
      </c>
      <c r="AW27" s="7">
        <f>VLOOKUP($A27,HAVERD!$A:$DP,AW$2,FALSE)</f>
        <v>78.92</v>
      </c>
      <c r="AZ27" s="6">
        <f t="shared" si="21"/>
        <v>45762</v>
      </c>
      <c r="BA27" s="7">
        <f>_xlfn.IFNA(VLOOKUP($AZ27,HAVERD!$A:$DP,BA$2,FALSE),"")</f>
        <v>84.32</v>
      </c>
      <c r="BB27" s="7">
        <f>_xlfn.IFNA(VLOOKUP($AZ27,HAVERD!$A:$DP,BB$2,FALSE),"")</f>
        <v>84.3</v>
      </c>
      <c r="BC27" s="7">
        <f>_xlfn.IFNA(VLOOKUP($AZ27,HAVERD!$A:$DP,BC$2,FALSE),"")</f>
        <v>83.99</v>
      </c>
      <c r="BD27" s="7">
        <f>_xlfn.IFNA(VLOOKUP($AZ27,HAVERD!$A:$DP,BD$2,FALSE),"")</f>
        <v>85.32</v>
      </c>
      <c r="BE27" s="7">
        <f>_xlfn.IFNA(VLOOKUP($AZ27,HAVERD!$A:$DP,BE$2,FALSE),"")</f>
        <v>87.31</v>
      </c>
      <c r="BF27" s="7">
        <f>_xlfn.IFNA(VLOOKUP($AZ27,HAVERD!$A:$DP,BF$2,FALSE),"")</f>
        <v>87.23</v>
      </c>
      <c r="BG27" s="7">
        <f>_xlfn.IFNA(VLOOKUP($AZ27,HAVERD!$A:$DP,BG$2,FALSE),"")</f>
        <v>93.91</v>
      </c>
      <c r="BH27" s="7">
        <f>_xlfn.IFNA(VLOOKUP($AZ27,HAVERD!$A:$DP,BH$2,FALSE),"")</f>
        <v>95.52</v>
      </c>
      <c r="BI27" s="7">
        <f>_xlfn.IFNA(VLOOKUP($AZ27,HAVERD!$A:$DP,BI$2,FALSE),"")</f>
        <v>96.09</v>
      </c>
      <c r="BJ27" s="7">
        <f>_xlfn.IFNA(VLOOKUP($AZ27,HAVERD!$A:$DP,BJ$2,FALSE),"")</f>
        <v>95.96</v>
      </c>
      <c r="BK27" s="7">
        <f>_xlfn.IFNA(VLOOKUP($AZ27,HAVERD!$A:$DP,BK$2,FALSE),"")</f>
        <v>93.18</v>
      </c>
      <c r="BL27" s="7">
        <f>_xlfn.IFNA(VLOOKUP($AZ27,HAVERD!$A:$DP,BL$2,FALSE),"")</f>
        <v>85.85</v>
      </c>
      <c r="BM27" s="7">
        <f>_xlfn.IFNA(VLOOKUP($AZ27,HAVERD!$A:$DP,BM$2,FALSE),"")</f>
        <v>81.39</v>
      </c>
      <c r="BN27" s="7">
        <f>_xlfn.IFNA(VLOOKUP($AZ27,HAVERD!$A:$DP,BN$2,FALSE),"")</f>
        <v>79</v>
      </c>
      <c r="BO27" s="7">
        <f>_xlfn.IFNA(VLOOKUP($AZ27,HAVERD!$A:$DP,BO$2,FALSE),"")</f>
        <v>79.150000000000006</v>
      </c>
      <c r="BP27" s="7">
        <f>_xlfn.IFNA(VLOOKUP($AZ27,HAVERD!$A:$DP,BP$2,FALSE),"")</f>
        <v>79.709999999999994</v>
      </c>
      <c r="BQ27" s="7">
        <f>_xlfn.IFNA(VLOOKUP($AZ27,HAVERD!$A:$DP,BQ$2,FALSE),"")</f>
        <v>80.08</v>
      </c>
      <c r="BR27" s="7">
        <f>_xlfn.IFNA(VLOOKUP($AZ27,HAVERD!$A:$DP,BR$2,FALSE),"")</f>
        <v>83.62</v>
      </c>
      <c r="BS27" s="7">
        <f>_xlfn.IFNA(VLOOKUP($AZ27,HAVERD!$A:$DP,BS$2,FALSE),"")</f>
        <v>86.14</v>
      </c>
      <c r="BT27" s="7">
        <f>_xlfn.IFNA(VLOOKUP($AZ27,HAVERD!$A:$DP,BT$2,FALSE),"")</f>
        <v>87.44</v>
      </c>
      <c r="BU27" s="7">
        <f>_xlfn.IFNA(VLOOKUP($AZ27,HAVERD!$A:$DP,BU$2,FALSE),"")</f>
        <v>89.92</v>
      </c>
      <c r="BV27" s="7">
        <f>_xlfn.IFNA(VLOOKUP($AZ27,HAVERD!$A:$DP,BV$2,FALSE),"")</f>
        <v>89.86</v>
      </c>
      <c r="BW27" s="7">
        <f>_xlfn.IFNA(VLOOKUP($AZ27,HAVERD!$A:$DP,BW$2,FALSE),"")</f>
        <v>82.93</v>
      </c>
      <c r="BX27" s="7">
        <f>_xlfn.IFNA(VLOOKUP($AZ27,HAVERD!$A:$DP,BX$2,FALSE),"")</f>
        <v>74.22</v>
      </c>
      <c r="BY27" s="7">
        <f>_xlfn.IFNA(VLOOKUP($AZ27,HAVERD!$A:$DP,BY$2,FALSE),"")</f>
        <v>71.88</v>
      </c>
      <c r="BZ27" s="7">
        <f>_xlfn.IFNA(VLOOKUP($AZ27,HAVERD!$A:$DP,BZ$2,FALSE),"")</f>
        <v>70.239999999999995</v>
      </c>
      <c r="CA27" s="7">
        <f>_xlfn.IFNA(VLOOKUP($AZ27,HAVERD!$A:$DP,CA$2,FALSE),"")</f>
        <v>69.7</v>
      </c>
      <c r="CB27" s="7">
        <f>_xlfn.IFNA(VLOOKUP($AZ27,HAVERD!$A:$DP,CB$2,FALSE),"")</f>
        <v>69.5</v>
      </c>
      <c r="CC27" s="7">
        <f>_xlfn.IFNA(VLOOKUP($AZ27,HAVERD!$A:$DP,CC$2,FALSE),"")</f>
        <v>70.48</v>
      </c>
      <c r="CD27" s="7">
        <f>_xlfn.IFNA(VLOOKUP($AZ27,HAVERD!$A:$DP,CD$2,FALSE),"")</f>
        <v>75.02</v>
      </c>
      <c r="CE27" s="7">
        <f>_xlfn.IFNA(VLOOKUP($AZ27,HAVERD!$A:$DP,CE$2,FALSE),"")</f>
        <v>77.599999999999994</v>
      </c>
      <c r="CF27" s="7">
        <f>_xlfn.IFNA(VLOOKUP($AZ27,HAVERD!$A:$DP,CF$2,FALSE),"")</f>
        <v>79.760000000000005</v>
      </c>
      <c r="CG27" s="7">
        <f>_xlfn.IFNA(VLOOKUP($AZ27,HAVERD!$A:$DP,CG$2,FALSE),"")</f>
        <v>81.010000000000005</v>
      </c>
      <c r="CH27" s="7">
        <f>_xlfn.IFNA(VLOOKUP($AZ27,HAVERD!$A:$DP,CH$2,FALSE),"")</f>
        <v>81</v>
      </c>
      <c r="CI27" s="7">
        <f>_xlfn.IFNA(VLOOKUP($AZ27,HAVERD!$A:$DP,CI$2,FALSE),"")</f>
        <v>76.75</v>
      </c>
      <c r="CJ27" s="7">
        <f>_xlfn.IFNA(VLOOKUP($AZ27,HAVERD!$A:$DP,CJ$2,FALSE),"")</f>
        <v>68.84</v>
      </c>
      <c r="CK27" s="7">
        <f>_xlfn.IFNA(VLOOKUP($AZ27,HAVERD!$A:$DP,CK$2,FALSE),"")</f>
        <v>64.58</v>
      </c>
      <c r="CL27" s="7">
        <f>_xlfn.IFNA(VLOOKUP($AZ27,HAVERD!$A:$DP,CL$2,FALSE),"")</f>
        <v>62.63</v>
      </c>
      <c r="CM27" s="7">
        <f>_xlfn.IFNA(VLOOKUP($AZ27,HAVERD!$A:$DP,CM$2,FALSE),"")</f>
        <v>62.45</v>
      </c>
      <c r="CN27" s="7">
        <f>_xlfn.IFNA(VLOOKUP($AZ27,HAVERD!$A:$DP,CN$2,FALSE),"")</f>
        <v>62.5</v>
      </c>
      <c r="CO27" s="7">
        <f>_xlfn.IFNA(VLOOKUP($AZ27,HAVERD!$A:$DP,CO$2,FALSE),"")</f>
        <v>64.959999999999994</v>
      </c>
      <c r="CP27" s="7">
        <f>_xlfn.IFNA(VLOOKUP($AZ27,HAVERD!$A:$DP,CP$2,FALSE),"")</f>
        <v>71.16</v>
      </c>
      <c r="CQ27" s="7">
        <f>_xlfn.IFNA(VLOOKUP($AZ27,HAVERD!$A:$DP,CQ$2,FALSE),"")</f>
        <v>73.05</v>
      </c>
      <c r="CR27" s="7">
        <f>_xlfn.IFNA(VLOOKUP($AZ27,HAVERD!$A:$DP,CR$2,FALSE),"")</f>
        <v>74.069999999999993</v>
      </c>
      <c r="CS27" s="7">
        <f>_xlfn.IFNA(VLOOKUP($AZ27,HAVERD!$A:$DP,CS$2,FALSE),"")</f>
        <v>74.48</v>
      </c>
      <c r="CT27" s="7">
        <f>_xlfn.IFNA(VLOOKUP($AZ27,HAVERD!$A:$DP,CT$2,FALSE),"")</f>
        <v>73.28</v>
      </c>
      <c r="CU27" s="7">
        <f>_xlfn.IFNA(VLOOKUP($AZ27,HAVERD!$A:$DP,CU$2,FALSE),"")</f>
        <v>72.27</v>
      </c>
      <c r="CV27" s="7">
        <f>_xlfn.IFNA(VLOOKUP($AZ27,HAVERD!$A:$DP,CV$2,FALSE),"")</f>
        <v>68.38</v>
      </c>
      <c r="CW27" s="7"/>
      <c r="CX27" s="7"/>
      <c r="CY27" s="7"/>
      <c r="CZ27" s="7"/>
      <c r="DA27" s="7"/>
      <c r="DB27" s="7"/>
      <c r="DC27" s="7"/>
      <c r="DD27" s="7"/>
      <c r="DE27" s="7"/>
      <c r="DF27" s="7"/>
      <c r="DG27" s="7"/>
      <c r="DH27" s="7"/>
    </row>
    <row r="28" spans="1:112" x14ac:dyDescent="0.35">
      <c r="A28" s="6">
        <f t="shared" si="20"/>
        <v>45677</v>
      </c>
      <c r="B28" s="7">
        <f>VLOOKUP($A28,HAVERD!$A:$DP,B$2,FALSE)</f>
        <v>121.35</v>
      </c>
      <c r="C28" s="7">
        <f>VLOOKUP($A28,HAVERD!$A:$DP,C$2,FALSE)</f>
        <v>119.75</v>
      </c>
      <c r="D28" s="7">
        <f>VLOOKUP($A28,HAVERD!$A:$DP,D$2,FALSE)</f>
        <v>118.85</v>
      </c>
      <c r="E28" s="7">
        <f>VLOOKUP($A28,HAVERD!$A:$DP,E$2,FALSE)</f>
        <v>118.35</v>
      </c>
      <c r="F28" s="7">
        <f>VLOOKUP($A28,HAVERD!$A:$DP,F$2,FALSE)</f>
        <v>118</v>
      </c>
      <c r="G28" s="7">
        <f>VLOOKUP($A28,HAVERD!$A:$DP,G$2,FALSE)</f>
        <v>116.68</v>
      </c>
      <c r="H28" s="7">
        <f>VLOOKUP($A28,HAVERD!$A:$DP,H$2,FALSE)</f>
        <v>117.38</v>
      </c>
      <c r="I28" s="7">
        <f>VLOOKUP($A28,HAVERD!$A:$DP,I$2,FALSE)</f>
        <v>118.79</v>
      </c>
      <c r="J28" s="7">
        <f>VLOOKUP($A28,HAVERD!$A:$DP,J$2,FALSE)</f>
        <v>116.31</v>
      </c>
      <c r="K28" s="7">
        <f>VLOOKUP($A28,HAVERD!$A:$DP,K$2,FALSE)</f>
        <v>117.46</v>
      </c>
      <c r="L28" s="7">
        <f>VLOOKUP($A28,HAVERD!$A:$DP,L$2,FALSE)</f>
        <v>118.81</v>
      </c>
      <c r="M28" s="7">
        <f>VLOOKUP($A28,HAVERD!$A:$DP,M$2,FALSE)</f>
        <v>119.21</v>
      </c>
      <c r="N28" s="7">
        <f>VLOOKUP($A28,HAVERD!$A:$DP,N$2,FALSE)</f>
        <v>118.48</v>
      </c>
      <c r="O28" s="7">
        <f>VLOOKUP($A28,HAVERD!$A:$DP,O$2,FALSE)</f>
        <v>114.72</v>
      </c>
      <c r="P28" s="7">
        <f>VLOOKUP($A28,HAVERD!$A:$DP,P$2,FALSE)</f>
        <v>101.88</v>
      </c>
      <c r="Q28" s="7">
        <f>VLOOKUP($A28,HAVERD!$A:$DP,Q$2,FALSE)</f>
        <v>96.85</v>
      </c>
      <c r="R28" s="7">
        <f>VLOOKUP($A28,HAVERD!$A:$DP,R$2,FALSE)</f>
        <v>94.97</v>
      </c>
      <c r="S28" s="7">
        <f>VLOOKUP($A28,HAVERD!$A:$DP,S$2,FALSE)</f>
        <v>94.76</v>
      </c>
      <c r="T28" s="7">
        <f>VLOOKUP($A28,HAVERD!$A:$DP,T$2,FALSE)</f>
        <v>95.39</v>
      </c>
      <c r="U28" s="7">
        <f>VLOOKUP($A28,HAVERD!$A:$DP,U$2,FALSE)</f>
        <v>96.66</v>
      </c>
      <c r="V28" s="7">
        <f>VLOOKUP($A28,HAVERD!$A:$DP,V$2,FALSE)</f>
        <v>97.42</v>
      </c>
      <c r="W28" s="7">
        <f>VLOOKUP($A28,HAVERD!$A:$DP,W$2,FALSE)</f>
        <v>98.53</v>
      </c>
      <c r="X28" s="7">
        <f>VLOOKUP($A28,HAVERD!$A:$DP,X$2,FALSE)</f>
        <v>99.64</v>
      </c>
      <c r="Y28" s="7">
        <f>VLOOKUP($A28,HAVERD!$A:$DP,Y$2,FALSE)</f>
        <v>101.15</v>
      </c>
      <c r="Z28" s="7">
        <f>VLOOKUP($A28,HAVERD!$A:$DP,Z$2,FALSE)</f>
        <v>99.44</v>
      </c>
      <c r="AA28" s="7">
        <f>VLOOKUP($A28,HAVERD!$A:$DP,AA$2,FALSE)</f>
        <v>92.18</v>
      </c>
      <c r="AB28" s="7">
        <f>VLOOKUP($A28,HAVERD!$A:$DP,AB$2,FALSE)</f>
        <v>81.489999999999995</v>
      </c>
      <c r="AC28" s="7">
        <f>VLOOKUP($A28,HAVERD!$A:$DP,AC$2,FALSE)</f>
        <v>77.900000000000006</v>
      </c>
      <c r="AD28" s="7">
        <f>VLOOKUP($A28,HAVERD!$A:$DP,AD$2,FALSE)</f>
        <v>76.790000000000006</v>
      </c>
      <c r="AE28" s="7">
        <f>VLOOKUP($A28,HAVERD!$A:$DP,AE$2,FALSE)</f>
        <v>78.38</v>
      </c>
      <c r="AF28" s="7">
        <f>VLOOKUP($A28,HAVERD!$A:$DP,AF$2,FALSE)</f>
        <v>78.66</v>
      </c>
      <c r="AG28" s="7">
        <f>VLOOKUP($A28,HAVERD!$A:$DP,AG$2,FALSE)</f>
        <v>79.14</v>
      </c>
      <c r="AH28" s="7">
        <f>VLOOKUP($A28,HAVERD!$A:$DP,AH$2,FALSE)</f>
        <v>81.56</v>
      </c>
      <c r="AI28" s="7">
        <f>VLOOKUP($A28,HAVERD!$A:$DP,AI$2,FALSE)</f>
        <v>83.19</v>
      </c>
      <c r="AJ28" s="7">
        <f>VLOOKUP($A28,HAVERD!$A:$DP,AJ$2,FALSE)</f>
        <v>85.73</v>
      </c>
      <c r="AK28" s="7">
        <f>VLOOKUP($A28,HAVERD!$A:$DP,AK$2,FALSE)</f>
        <v>87.24</v>
      </c>
      <c r="AL28" s="7">
        <f>VLOOKUP($A28,HAVERD!$A:$DP,AL$2,FALSE)</f>
        <v>86.86</v>
      </c>
      <c r="AM28" s="7">
        <f>VLOOKUP($A28,HAVERD!$A:$DP,AM$2,FALSE)</f>
        <v>82.15</v>
      </c>
      <c r="AN28" s="7">
        <f>VLOOKUP($A28,HAVERD!$A:$DP,AN$2,FALSE)</f>
        <v>74.349999999999994</v>
      </c>
      <c r="AO28" s="7">
        <f>VLOOKUP($A28,HAVERD!$A:$DP,AO$2,FALSE)</f>
        <v>69.59</v>
      </c>
      <c r="AP28" s="7">
        <f>VLOOKUP($A28,HAVERD!$A:$DP,AP$2,FALSE)</f>
        <v>67.77</v>
      </c>
      <c r="AQ28" s="7">
        <f>VLOOKUP($A28,HAVERD!$A:$DP,AQ$2,FALSE)</f>
        <v>67.62</v>
      </c>
      <c r="AR28" s="7">
        <f>VLOOKUP($A28,HAVERD!$A:$DP,AR$2,FALSE)</f>
        <v>67.62</v>
      </c>
      <c r="AS28" s="7">
        <f>VLOOKUP($A28,HAVERD!$A:$DP,AS$2,FALSE)</f>
        <v>70.680000000000007</v>
      </c>
      <c r="AT28" s="7">
        <f>VLOOKUP($A28,HAVERD!$A:$DP,AT$2,FALSE)</f>
        <v>75.56</v>
      </c>
      <c r="AU28" s="7">
        <f>VLOOKUP($A28,HAVERD!$A:$DP,AU$2,FALSE)</f>
        <v>77.66</v>
      </c>
      <c r="AV28" s="7">
        <f>VLOOKUP($A28,HAVERD!$A:$DP,AV$2,FALSE)</f>
        <v>78.7</v>
      </c>
      <c r="AW28" s="7">
        <f>VLOOKUP($A28,HAVERD!$A:$DP,AW$2,FALSE)</f>
        <v>79.16</v>
      </c>
      <c r="AZ28" s="6">
        <f t="shared" si="21"/>
        <v>45763</v>
      </c>
      <c r="BA28" s="7">
        <f>_xlfn.IFNA(VLOOKUP($AZ28,HAVERD!$A:$DP,BA$2,FALSE),"")</f>
        <v>86.88</v>
      </c>
      <c r="BB28" s="7">
        <f>_xlfn.IFNA(VLOOKUP($AZ28,HAVERD!$A:$DP,BB$2,FALSE),"")</f>
        <v>86.8</v>
      </c>
      <c r="BC28" s="7">
        <f>_xlfn.IFNA(VLOOKUP($AZ28,HAVERD!$A:$DP,BC$2,FALSE),"")</f>
        <v>86.39</v>
      </c>
      <c r="BD28" s="7">
        <f>_xlfn.IFNA(VLOOKUP($AZ28,HAVERD!$A:$DP,BD$2,FALSE),"")</f>
        <v>87.51</v>
      </c>
      <c r="BE28" s="7">
        <f>_xlfn.IFNA(VLOOKUP($AZ28,HAVERD!$A:$DP,BE$2,FALSE),"")</f>
        <v>89.36</v>
      </c>
      <c r="BF28" s="7">
        <f>_xlfn.IFNA(VLOOKUP($AZ28,HAVERD!$A:$DP,BF$2,FALSE),"")</f>
        <v>89.36</v>
      </c>
      <c r="BG28" s="7">
        <f>_xlfn.IFNA(VLOOKUP($AZ28,HAVERD!$A:$DP,BG$2,FALSE),"")</f>
        <v>95.9</v>
      </c>
      <c r="BH28" s="7">
        <f>_xlfn.IFNA(VLOOKUP($AZ28,HAVERD!$A:$DP,BH$2,FALSE),"")</f>
        <v>97.52</v>
      </c>
      <c r="BI28" s="7">
        <f>_xlfn.IFNA(VLOOKUP($AZ28,HAVERD!$A:$DP,BI$2,FALSE),"")</f>
        <v>97.8</v>
      </c>
      <c r="BJ28" s="7">
        <f>_xlfn.IFNA(VLOOKUP($AZ28,HAVERD!$A:$DP,BJ$2,FALSE),"")</f>
        <v>97.65</v>
      </c>
      <c r="BK28" s="7">
        <f>_xlfn.IFNA(VLOOKUP($AZ28,HAVERD!$A:$DP,BK$2,FALSE),"")</f>
        <v>94.86</v>
      </c>
      <c r="BL28" s="7">
        <f>_xlfn.IFNA(VLOOKUP($AZ28,HAVERD!$A:$DP,BL$2,FALSE),"")</f>
        <v>86.2</v>
      </c>
      <c r="BM28" s="7">
        <f>_xlfn.IFNA(VLOOKUP($AZ28,HAVERD!$A:$DP,BM$2,FALSE),"")</f>
        <v>81.739999999999995</v>
      </c>
      <c r="BN28" s="7">
        <f>_xlfn.IFNA(VLOOKUP($AZ28,HAVERD!$A:$DP,BN$2,FALSE),"")</f>
        <v>79.36</v>
      </c>
      <c r="BO28" s="7">
        <f>_xlfn.IFNA(VLOOKUP($AZ28,HAVERD!$A:$DP,BO$2,FALSE),"")</f>
        <v>79.510000000000005</v>
      </c>
      <c r="BP28" s="7">
        <f>_xlfn.IFNA(VLOOKUP($AZ28,HAVERD!$A:$DP,BP$2,FALSE),"")</f>
        <v>80.069999999999993</v>
      </c>
      <c r="BQ28" s="7">
        <f>_xlfn.IFNA(VLOOKUP($AZ28,HAVERD!$A:$DP,BQ$2,FALSE),"")</f>
        <v>80.44</v>
      </c>
      <c r="BR28" s="7">
        <f>_xlfn.IFNA(VLOOKUP($AZ28,HAVERD!$A:$DP,BR$2,FALSE),"")</f>
        <v>83.98</v>
      </c>
      <c r="BS28" s="7">
        <f>_xlfn.IFNA(VLOOKUP($AZ28,HAVERD!$A:$DP,BS$2,FALSE),"")</f>
        <v>86.5</v>
      </c>
      <c r="BT28" s="7">
        <f>_xlfn.IFNA(VLOOKUP($AZ28,HAVERD!$A:$DP,BT$2,FALSE),"")</f>
        <v>87.8</v>
      </c>
      <c r="BU28" s="7">
        <f>_xlfn.IFNA(VLOOKUP($AZ28,HAVERD!$A:$DP,BU$2,FALSE),"")</f>
        <v>90.29</v>
      </c>
      <c r="BV28" s="7">
        <f>_xlfn.IFNA(VLOOKUP($AZ28,HAVERD!$A:$DP,BV$2,FALSE),"")</f>
        <v>90.23</v>
      </c>
      <c r="BW28" s="7">
        <f>_xlfn.IFNA(VLOOKUP($AZ28,HAVERD!$A:$DP,BW$2,FALSE),"")</f>
        <v>83.3</v>
      </c>
      <c r="BX28" s="7">
        <f>_xlfn.IFNA(VLOOKUP($AZ28,HAVERD!$A:$DP,BX$2,FALSE),"")</f>
        <v>74.599999999999994</v>
      </c>
      <c r="BY28" s="7">
        <f>_xlfn.IFNA(VLOOKUP($AZ28,HAVERD!$A:$DP,BY$2,FALSE),"")</f>
        <v>72.260000000000005</v>
      </c>
      <c r="BZ28" s="7">
        <f>_xlfn.IFNA(VLOOKUP($AZ28,HAVERD!$A:$DP,BZ$2,FALSE),"")</f>
        <v>70.62</v>
      </c>
      <c r="CA28" s="7">
        <f>_xlfn.IFNA(VLOOKUP($AZ28,HAVERD!$A:$DP,CA$2,FALSE),"")</f>
        <v>70.069999999999993</v>
      </c>
      <c r="CB28" s="7">
        <f>_xlfn.IFNA(VLOOKUP($AZ28,HAVERD!$A:$DP,CB$2,FALSE),"")</f>
        <v>69.87</v>
      </c>
      <c r="CC28" s="7">
        <f>_xlfn.IFNA(VLOOKUP($AZ28,HAVERD!$A:$DP,CC$2,FALSE),"")</f>
        <v>70.84</v>
      </c>
      <c r="CD28" s="7">
        <f>_xlfn.IFNA(VLOOKUP($AZ28,HAVERD!$A:$DP,CD$2,FALSE),"")</f>
        <v>75.22</v>
      </c>
      <c r="CE28" s="7">
        <f>_xlfn.IFNA(VLOOKUP($AZ28,HAVERD!$A:$DP,CE$2,FALSE),"")</f>
        <v>77.8</v>
      </c>
      <c r="CF28" s="7">
        <f>_xlfn.IFNA(VLOOKUP($AZ28,HAVERD!$A:$DP,CF$2,FALSE),"")</f>
        <v>79.959999999999994</v>
      </c>
      <c r="CG28" s="7">
        <f>_xlfn.IFNA(VLOOKUP($AZ28,HAVERD!$A:$DP,CG$2,FALSE),"")</f>
        <v>81.209999999999994</v>
      </c>
      <c r="CH28" s="7">
        <f>_xlfn.IFNA(VLOOKUP($AZ28,HAVERD!$A:$DP,CH$2,FALSE),"")</f>
        <v>81.2</v>
      </c>
      <c r="CI28" s="7">
        <f>_xlfn.IFNA(VLOOKUP($AZ28,HAVERD!$A:$DP,CI$2,FALSE),"")</f>
        <v>76.95</v>
      </c>
      <c r="CJ28" s="7">
        <f>_xlfn.IFNA(VLOOKUP($AZ28,HAVERD!$A:$DP,CJ$2,FALSE),"")</f>
        <v>69.040000000000006</v>
      </c>
      <c r="CK28" s="7">
        <f>_xlfn.IFNA(VLOOKUP($AZ28,HAVERD!$A:$DP,CK$2,FALSE),"")</f>
        <v>64.78</v>
      </c>
      <c r="CL28" s="7">
        <f>_xlfn.IFNA(VLOOKUP($AZ28,HAVERD!$A:$DP,CL$2,FALSE),"")</f>
        <v>62.83</v>
      </c>
      <c r="CM28" s="7">
        <f>_xlfn.IFNA(VLOOKUP($AZ28,HAVERD!$A:$DP,CM$2,FALSE),"")</f>
        <v>62.65</v>
      </c>
      <c r="CN28" s="7">
        <f>_xlfn.IFNA(VLOOKUP($AZ28,HAVERD!$A:$DP,CN$2,FALSE),"")</f>
        <v>62.7</v>
      </c>
      <c r="CO28" s="7">
        <f>_xlfn.IFNA(VLOOKUP($AZ28,HAVERD!$A:$DP,CO$2,FALSE),"")</f>
        <v>65.16</v>
      </c>
      <c r="CP28" s="7">
        <f>_xlfn.IFNA(VLOOKUP($AZ28,HAVERD!$A:$DP,CP$2,FALSE),"")</f>
        <v>71.36</v>
      </c>
      <c r="CQ28" s="7">
        <f>_xlfn.IFNA(VLOOKUP($AZ28,HAVERD!$A:$DP,CQ$2,FALSE),"")</f>
        <v>73.25</v>
      </c>
      <c r="CR28" s="7">
        <f>_xlfn.IFNA(VLOOKUP($AZ28,HAVERD!$A:$DP,CR$2,FALSE),"")</f>
        <v>74.27</v>
      </c>
      <c r="CS28" s="7">
        <f>_xlfn.IFNA(VLOOKUP($AZ28,HAVERD!$A:$DP,CS$2,FALSE),"")</f>
        <v>74.680000000000007</v>
      </c>
      <c r="CT28" s="7">
        <f>_xlfn.IFNA(VLOOKUP($AZ28,HAVERD!$A:$DP,CT$2,FALSE),"")</f>
        <v>73.48</v>
      </c>
      <c r="CU28" s="7">
        <f>_xlfn.IFNA(VLOOKUP($AZ28,HAVERD!$A:$DP,CU$2,FALSE),"")</f>
        <v>72.47</v>
      </c>
      <c r="CV28" s="7">
        <f>_xlfn.IFNA(VLOOKUP($AZ28,HAVERD!$A:$DP,CV$2,FALSE),"")</f>
        <v>68.58</v>
      </c>
      <c r="CW28" s="7"/>
      <c r="CX28" s="7"/>
      <c r="CY28" s="7"/>
      <c r="CZ28" s="7"/>
      <c r="DA28" s="7"/>
      <c r="DB28" s="7"/>
      <c r="DC28" s="7"/>
      <c r="DD28" s="7"/>
      <c r="DE28" s="7"/>
      <c r="DF28" s="7"/>
      <c r="DG28" s="7"/>
      <c r="DH28" s="7"/>
    </row>
    <row r="29" spans="1:112" x14ac:dyDescent="0.35">
      <c r="A29" s="6">
        <f t="shared" si="20"/>
        <v>45678</v>
      </c>
      <c r="B29" s="7">
        <f>VLOOKUP($A29,HAVERD!$A:$DP,B$2,FALSE)</f>
        <v>126.61</v>
      </c>
      <c r="C29" s="7">
        <f>VLOOKUP($A29,HAVERD!$A:$DP,C$2,FALSE)</f>
        <v>125.1</v>
      </c>
      <c r="D29" s="7">
        <f>VLOOKUP($A29,HAVERD!$A:$DP,D$2,FALSE)</f>
        <v>124.1</v>
      </c>
      <c r="E29" s="7">
        <f>VLOOKUP($A29,HAVERD!$A:$DP,E$2,FALSE)</f>
        <v>123.45</v>
      </c>
      <c r="F29" s="7">
        <f>VLOOKUP($A29,HAVERD!$A:$DP,F$2,FALSE)</f>
        <v>122.88</v>
      </c>
      <c r="G29" s="7">
        <f>VLOOKUP($A29,HAVERD!$A:$DP,G$2,FALSE)</f>
        <v>121.45</v>
      </c>
      <c r="H29" s="7">
        <f>VLOOKUP($A29,HAVERD!$A:$DP,H$2,FALSE)</f>
        <v>121.75</v>
      </c>
      <c r="I29" s="7">
        <f>VLOOKUP($A29,HAVERD!$A:$DP,I$2,FALSE)</f>
        <v>123.13</v>
      </c>
      <c r="J29" s="7">
        <f>VLOOKUP($A29,HAVERD!$A:$DP,J$2,FALSE)</f>
        <v>119.78</v>
      </c>
      <c r="K29" s="7">
        <f>VLOOKUP($A29,HAVERD!$A:$DP,K$2,FALSE)</f>
        <v>119.8</v>
      </c>
      <c r="L29" s="7">
        <f>VLOOKUP($A29,HAVERD!$A:$DP,L$2,FALSE)</f>
        <v>120.15</v>
      </c>
      <c r="M29" s="7">
        <f>VLOOKUP($A29,HAVERD!$A:$DP,M$2,FALSE)</f>
        <v>119.35</v>
      </c>
      <c r="N29" s="7">
        <f>VLOOKUP($A29,HAVERD!$A:$DP,N$2,FALSE)</f>
        <v>118.62</v>
      </c>
      <c r="O29" s="7">
        <f>VLOOKUP($A29,HAVERD!$A:$DP,O$2,FALSE)</f>
        <v>114.86</v>
      </c>
      <c r="P29" s="7">
        <f>VLOOKUP($A29,HAVERD!$A:$DP,P$2,FALSE)</f>
        <v>102.25</v>
      </c>
      <c r="Q29" s="7">
        <f>VLOOKUP($A29,HAVERD!$A:$DP,Q$2,FALSE)</f>
        <v>97.22</v>
      </c>
      <c r="R29" s="7">
        <f>VLOOKUP($A29,HAVERD!$A:$DP,R$2,FALSE)</f>
        <v>95.34</v>
      </c>
      <c r="S29" s="7">
        <f>VLOOKUP($A29,HAVERD!$A:$DP,S$2,FALSE)</f>
        <v>95.13</v>
      </c>
      <c r="T29" s="7">
        <f>VLOOKUP($A29,HAVERD!$A:$DP,T$2,FALSE)</f>
        <v>95.76</v>
      </c>
      <c r="U29" s="7">
        <f>VLOOKUP($A29,HAVERD!$A:$DP,U$2,FALSE)</f>
        <v>97.03</v>
      </c>
      <c r="V29" s="7">
        <f>VLOOKUP($A29,HAVERD!$A:$DP,V$2,FALSE)</f>
        <v>97.79</v>
      </c>
      <c r="W29" s="7">
        <f>VLOOKUP($A29,HAVERD!$A:$DP,W$2,FALSE)</f>
        <v>98.9</v>
      </c>
      <c r="X29" s="7">
        <f>VLOOKUP($A29,HAVERD!$A:$DP,X$2,FALSE)</f>
        <v>100.01</v>
      </c>
      <c r="Y29" s="7">
        <f>VLOOKUP($A29,HAVERD!$A:$DP,Y$2,FALSE)</f>
        <v>101.52</v>
      </c>
      <c r="Z29" s="7">
        <f>VLOOKUP($A29,HAVERD!$A:$DP,Z$2,FALSE)</f>
        <v>99.81</v>
      </c>
      <c r="AA29" s="7">
        <f>VLOOKUP($A29,HAVERD!$A:$DP,AA$2,FALSE)</f>
        <v>92.55</v>
      </c>
      <c r="AB29" s="7">
        <f>VLOOKUP($A29,HAVERD!$A:$DP,AB$2,FALSE)</f>
        <v>81.650000000000006</v>
      </c>
      <c r="AC29" s="7">
        <f>VLOOKUP($A29,HAVERD!$A:$DP,AC$2,FALSE)</f>
        <v>78.06</v>
      </c>
      <c r="AD29" s="7">
        <f>VLOOKUP($A29,HAVERD!$A:$DP,AD$2,FALSE)</f>
        <v>76.95</v>
      </c>
      <c r="AE29" s="7">
        <f>VLOOKUP($A29,HAVERD!$A:$DP,AE$2,FALSE)</f>
        <v>78.540000000000006</v>
      </c>
      <c r="AF29" s="7">
        <f>VLOOKUP($A29,HAVERD!$A:$DP,AF$2,FALSE)</f>
        <v>78.819999999999993</v>
      </c>
      <c r="AG29" s="7">
        <f>VLOOKUP($A29,HAVERD!$A:$DP,AG$2,FALSE)</f>
        <v>79.3</v>
      </c>
      <c r="AH29" s="7">
        <f>VLOOKUP($A29,HAVERD!$A:$DP,AH$2,FALSE)</f>
        <v>81.72</v>
      </c>
      <c r="AI29" s="7">
        <f>VLOOKUP($A29,HAVERD!$A:$DP,AI$2,FALSE)</f>
        <v>83.35</v>
      </c>
      <c r="AJ29" s="7">
        <f>VLOOKUP($A29,HAVERD!$A:$DP,AJ$2,FALSE)</f>
        <v>85.89</v>
      </c>
      <c r="AK29" s="7">
        <f>VLOOKUP($A29,HAVERD!$A:$DP,AK$2,FALSE)</f>
        <v>87.4</v>
      </c>
      <c r="AL29" s="7">
        <f>VLOOKUP($A29,HAVERD!$A:$DP,AL$2,FALSE)</f>
        <v>87.02</v>
      </c>
      <c r="AM29" s="7">
        <f>VLOOKUP($A29,HAVERD!$A:$DP,AM$2,FALSE)</f>
        <v>82.31</v>
      </c>
      <c r="AN29" s="7">
        <f>VLOOKUP($A29,HAVERD!$A:$DP,AN$2,FALSE)</f>
        <v>74.510000000000005</v>
      </c>
      <c r="AO29" s="7">
        <f>VLOOKUP($A29,HAVERD!$A:$DP,AO$2,FALSE)</f>
        <v>69.75</v>
      </c>
      <c r="AP29" s="7">
        <f>VLOOKUP($A29,HAVERD!$A:$DP,AP$2,FALSE)</f>
        <v>67.930000000000007</v>
      </c>
      <c r="AQ29" s="7">
        <f>VLOOKUP($A29,HAVERD!$A:$DP,AQ$2,FALSE)</f>
        <v>67.78</v>
      </c>
      <c r="AR29" s="7">
        <f>VLOOKUP($A29,HAVERD!$A:$DP,AR$2,FALSE)</f>
        <v>67.78</v>
      </c>
      <c r="AS29" s="7">
        <f>VLOOKUP($A29,HAVERD!$A:$DP,AS$2,FALSE)</f>
        <v>70.84</v>
      </c>
      <c r="AT29" s="7">
        <f>VLOOKUP($A29,HAVERD!$A:$DP,AT$2,FALSE)</f>
        <v>75.72</v>
      </c>
      <c r="AU29" s="7">
        <f>VLOOKUP($A29,HAVERD!$A:$DP,AU$2,FALSE)</f>
        <v>77.819999999999993</v>
      </c>
      <c r="AV29" s="7">
        <f>VLOOKUP($A29,HAVERD!$A:$DP,AV$2,FALSE)</f>
        <v>78.86</v>
      </c>
      <c r="AW29" s="7">
        <f>VLOOKUP($A29,HAVERD!$A:$DP,AW$2,FALSE)</f>
        <v>79.319999999999993</v>
      </c>
      <c r="AZ29" s="6">
        <f t="shared" si="21"/>
        <v>45764</v>
      </c>
      <c r="BA29" s="7">
        <f>_xlfn.IFNA(VLOOKUP($AZ29,HAVERD!$A:$DP,BA$2,FALSE),"")</f>
        <v>87.27</v>
      </c>
      <c r="BB29" s="7">
        <f>_xlfn.IFNA(VLOOKUP($AZ29,HAVERD!$A:$DP,BB$2,FALSE),"")</f>
        <v>87.24</v>
      </c>
      <c r="BC29" s="7">
        <f>_xlfn.IFNA(VLOOKUP($AZ29,HAVERD!$A:$DP,BC$2,FALSE),"")</f>
        <v>86.87</v>
      </c>
      <c r="BD29" s="7">
        <f>_xlfn.IFNA(VLOOKUP($AZ29,HAVERD!$A:$DP,BD$2,FALSE),"")</f>
        <v>88.14</v>
      </c>
      <c r="BE29" s="7">
        <f>_xlfn.IFNA(VLOOKUP($AZ29,HAVERD!$A:$DP,BE$2,FALSE),"")</f>
        <v>90.25</v>
      </c>
      <c r="BF29" s="7">
        <f>_xlfn.IFNA(VLOOKUP($AZ29,HAVERD!$A:$DP,BF$2,FALSE),"")</f>
        <v>90.25</v>
      </c>
      <c r="BG29" s="7">
        <f>_xlfn.IFNA(VLOOKUP($AZ29,HAVERD!$A:$DP,BG$2,FALSE),"")</f>
        <v>96.73</v>
      </c>
      <c r="BH29" s="7">
        <f>_xlfn.IFNA(VLOOKUP($AZ29,HAVERD!$A:$DP,BH$2,FALSE),"")</f>
        <v>98.39</v>
      </c>
      <c r="BI29" s="7">
        <f>_xlfn.IFNA(VLOOKUP($AZ29,HAVERD!$A:$DP,BI$2,FALSE),"")</f>
        <v>99.11</v>
      </c>
      <c r="BJ29" s="7">
        <f>_xlfn.IFNA(VLOOKUP($AZ29,HAVERD!$A:$DP,BJ$2,FALSE),"")</f>
        <v>98.61</v>
      </c>
      <c r="BK29" s="7">
        <f>_xlfn.IFNA(VLOOKUP($AZ29,HAVERD!$A:$DP,BK$2,FALSE),"")</f>
        <v>95.84</v>
      </c>
      <c r="BL29" s="7">
        <f>_xlfn.IFNA(VLOOKUP($AZ29,HAVERD!$A:$DP,BL$2,FALSE),"")</f>
        <v>87.12</v>
      </c>
      <c r="BM29" s="7">
        <f>_xlfn.IFNA(VLOOKUP($AZ29,HAVERD!$A:$DP,BM$2,FALSE),"")</f>
        <v>82.66</v>
      </c>
      <c r="BN29" s="7">
        <f>_xlfn.IFNA(VLOOKUP($AZ29,HAVERD!$A:$DP,BN$2,FALSE),"")</f>
        <v>80.28</v>
      </c>
      <c r="BO29" s="7">
        <f>_xlfn.IFNA(VLOOKUP($AZ29,HAVERD!$A:$DP,BO$2,FALSE),"")</f>
        <v>80.16</v>
      </c>
      <c r="BP29" s="7">
        <f>_xlfn.IFNA(VLOOKUP($AZ29,HAVERD!$A:$DP,BP$2,FALSE),"")</f>
        <v>80.72</v>
      </c>
      <c r="BQ29" s="7">
        <f>_xlfn.IFNA(VLOOKUP($AZ29,HAVERD!$A:$DP,BQ$2,FALSE),"")</f>
        <v>81.09</v>
      </c>
      <c r="BR29" s="7">
        <f>_xlfn.IFNA(VLOOKUP($AZ29,HAVERD!$A:$DP,BR$2,FALSE),"")</f>
        <v>84.82</v>
      </c>
      <c r="BS29" s="7">
        <f>_xlfn.IFNA(VLOOKUP($AZ29,HAVERD!$A:$DP,BS$2,FALSE),"")</f>
        <v>87.34</v>
      </c>
      <c r="BT29" s="7">
        <f>_xlfn.IFNA(VLOOKUP($AZ29,HAVERD!$A:$DP,BT$2,FALSE),"")</f>
        <v>88.64</v>
      </c>
      <c r="BU29" s="7">
        <f>_xlfn.IFNA(VLOOKUP($AZ29,HAVERD!$A:$DP,BU$2,FALSE),"")</f>
        <v>91.13</v>
      </c>
      <c r="BV29" s="7">
        <f>_xlfn.IFNA(VLOOKUP($AZ29,HAVERD!$A:$DP,BV$2,FALSE),"")</f>
        <v>91.07</v>
      </c>
      <c r="BW29" s="7">
        <f>_xlfn.IFNA(VLOOKUP($AZ29,HAVERD!$A:$DP,BW$2,FALSE),"")</f>
        <v>84.14</v>
      </c>
      <c r="BX29" s="7">
        <f>_xlfn.IFNA(VLOOKUP($AZ29,HAVERD!$A:$DP,BX$2,FALSE),"")</f>
        <v>74.97</v>
      </c>
      <c r="BY29" s="7">
        <f>_xlfn.IFNA(VLOOKUP($AZ29,HAVERD!$A:$DP,BY$2,FALSE),"")</f>
        <v>72.63</v>
      </c>
      <c r="BZ29" s="7">
        <f>_xlfn.IFNA(VLOOKUP($AZ29,HAVERD!$A:$DP,BZ$2,FALSE),"")</f>
        <v>70.989999999999995</v>
      </c>
      <c r="CA29" s="7">
        <f>_xlfn.IFNA(VLOOKUP($AZ29,HAVERD!$A:$DP,CA$2,FALSE),"")</f>
        <v>70.44</v>
      </c>
      <c r="CB29" s="7">
        <f>_xlfn.IFNA(VLOOKUP($AZ29,HAVERD!$A:$DP,CB$2,FALSE),"")</f>
        <v>70.239999999999995</v>
      </c>
      <c r="CC29" s="7">
        <f>_xlfn.IFNA(VLOOKUP($AZ29,HAVERD!$A:$DP,CC$2,FALSE),"")</f>
        <v>71.209999999999994</v>
      </c>
      <c r="CD29" s="7">
        <f>_xlfn.IFNA(VLOOKUP($AZ29,HAVERD!$A:$DP,CD$2,FALSE),"")</f>
        <v>75.59</v>
      </c>
      <c r="CE29" s="7">
        <f>_xlfn.IFNA(VLOOKUP($AZ29,HAVERD!$A:$DP,CE$2,FALSE),"")</f>
        <v>78.17</v>
      </c>
      <c r="CF29" s="7">
        <f>_xlfn.IFNA(VLOOKUP($AZ29,HAVERD!$A:$DP,CF$2,FALSE),"")</f>
        <v>80.33</v>
      </c>
      <c r="CG29" s="7">
        <f>_xlfn.IFNA(VLOOKUP($AZ29,HAVERD!$A:$DP,CG$2,FALSE),"")</f>
        <v>81.58</v>
      </c>
      <c r="CH29" s="7">
        <f>_xlfn.IFNA(VLOOKUP($AZ29,HAVERD!$A:$DP,CH$2,FALSE),"")</f>
        <v>81.569999999999993</v>
      </c>
      <c r="CI29" s="7">
        <f>_xlfn.IFNA(VLOOKUP($AZ29,HAVERD!$A:$DP,CI$2,FALSE),"")</f>
        <v>77.319999999999993</v>
      </c>
      <c r="CJ29" s="7">
        <f>_xlfn.IFNA(VLOOKUP($AZ29,HAVERD!$A:$DP,CJ$2,FALSE),"")</f>
        <v>69.41</v>
      </c>
      <c r="CK29" s="7">
        <f>_xlfn.IFNA(VLOOKUP($AZ29,HAVERD!$A:$DP,CK$2,FALSE),"")</f>
        <v>65.150000000000006</v>
      </c>
      <c r="CL29" s="7">
        <f>_xlfn.IFNA(VLOOKUP($AZ29,HAVERD!$A:$DP,CL$2,FALSE),"")</f>
        <v>63.2</v>
      </c>
      <c r="CM29" s="7">
        <f>_xlfn.IFNA(VLOOKUP($AZ29,HAVERD!$A:$DP,CM$2,FALSE),"")</f>
        <v>63.02</v>
      </c>
      <c r="CN29" s="7">
        <f>_xlfn.IFNA(VLOOKUP($AZ29,HAVERD!$A:$DP,CN$2,FALSE),"")</f>
        <v>63.07</v>
      </c>
      <c r="CO29" s="7">
        <f>_xlfn.IFNA(VLOOKUP($AZ29,HAVERD!$A:$DP,CO$2,FALSE),"")</f>
        <v>65.53</v>
      </c>
      <c r="CP29" s="7">
        <f>_xlfn.IFNA(VLOOKUP($AZ29,HAVERD!$A:$DP,CP$2,FALSE),"")</f>
        <v>71.73</v>
      </c>
      <c r="CQ29" s="7">
        <f>_xlfn.IFNA(VLOOKUP($AZ29,HAVERD!$A:$DP,CQ$2,FALSE),"")</f>
        <v>73.62</v>
      </c>
      <c r="CR29" s="7">
        <f>_xlfn.IFNA(VLOOKUP($AZ29,HAVERD!$A:$DP,CR$2,FALSE),"")</f>
        <v>74.64</v>
      </c>
      <c r="CS29" s="7">
        <f>_xlfn.IFNA(VLOOKUP($AZ29,HAVERD!$A:$DP,CS$2,FALSE),"")</f>
        <v>75.05</v>
      </c>
      <c r="CT29" s="7">
        <f>_xlfn.IFNA(VLOOKUP($AZ29,HAVERD!$A:$DP,CT$2,FALSE),"")</f>
        <v>73.849999999999994</v>
      </c>
      <c r="CU29" s="7">
        <f>_xlfn.IFNA(VLOOKUP($AZ29,HAVERD!$A:$DP,CU$2,FALSE),"")</f>
        <v>72.84</v>
      </c>
      <c r="CV29" s="7">
        <f>_xlfn.IFNA(VLOOKUP($AZ29,HAVERD!$A:$DP,CV$2,FALSE),"")</f>
        <v>68.95</v>
      </c>
      <c r="CW29" s="7"/>
      <c r="CX29" s="7"/>
      <c r="CY29" s="7"/>
      <c r="CZ29" s="7"/>
      <c r="DA29" s="7"/>
      <c r="DB29" s="7"/>
      <c r="DC29" s="7"/>
      <c r="DD29" s="7"/>
      <c r="DE29" s="7"/>
      <c r="DF29" s="7"/>
      <c r="DG29" s="7"/>
      <c r="DH29" s="7"/>
    </row>
    <row r="30" spans="1:112" x14ac:dyDescent="0.35">
      <c r="A30" s="6">
        <f t="shared" si="20"/>
        <v>45679</v>
      </c>
      <c r="B30" s="7">
        <f>VLOOKUP($A30,HAVERD!$A:$DP,B$2,FALSE)</f>
        <v>122.87</v>
      </c>
      <c r="C30" s="7">
        <f>VLOOKUP($A30,HAVERD!$A:$DP,C$2,FALSE)</f>
        <v>121.79</v>
      </c>
      <c r="D30" s="7">
        <f>VLOOKUP($A30,HAVERD!$A:$DP,D$2,FALSE)</f>
        <v>120.85</v>
      </c>
      <c r="E30" s="7">
        <f>VLOOKUP($A30,HAVERD!$A:$DP,E$2,FALSE)</f>
        <v>120.4</v>
      </c>
      <c r="F30" s="7">
        <f>VLOOKUP($A30,HAVERD!$A:$DP,F$2,FALSE)</f>
        <v>119.99</v>
      </c>
      <c r="G30" s="7">
        <f>VLOOKUP($A30,HAVERD!$A:$DP,G$2,FALSE)</f>
        <v>118.35</v>
      </c>
      <c r="H30" s="7">
        <f>VLOOKUP($A30,HAVERD!$A:$DP,H$2,FALSE)</f>
        <v>118.66</v>
      </c>
      <c r="I30" s="7">
        <f>VLOOKUP($A30,HAVERD!$A:$DP,I$2,FALSE)</f>
        <v>119.96</v>
      </c>
      <c r="J30" s="7">
        <f>VLOOKUP($A30,HAVERD!$A:$DP,J$2,FALSE)</f>
        <v>116.01</v>
      </c>
      <c r="K30" s="7">
        <f>VLOOKUP($A30,HAVERD!$A:$DP,K$2,FALSE)</f>
        <v>116.03</v>
      </c>
      <c r="L30" s="7">
        <f>VLOOKUP($A30,HAVERD!$A:$DP,L$2,FALSE)</f>
        <v>116.38</v>
      </c>
      <c r="M30" s="7">
        <f>VLOOKUP($A30,HAVERD!$A:$DP,M$2,FALSE)</f>
        <v>115.58</v>
      </c>
      <c r="N30" s="7">
        <f>VLOOKUP($A30,HAVERD!$A:$DP,N$2,FALSE)</f>
        <v>114.85</v>
      </c>
      <c r="O30" s="7">
        <f>VLOOKUP($A30,HAVERD!$A:$DP,O$2,FALSE)</f>
        <v>111.09</v>
      </c>
      <c r="P30" s="7">
        <f>VLOOKUP($A30,HAVERD!$A:$DP,P$2,FALSE)</f>
        <v>100.04</v>
      </c>
      <c r="Q30" s="7">
        <f>VLOOKUP($A30,HAVERD!$A:$DP,Q$2,FALSE)</f>
        <v>95.01</v>
      </c>
      <c r="R30" s="7">
        <f>VLOOKUP($A30,HAVERD!$A:$DP,R$2,FALSE)</f>
        <v>93.13</v>
      </c>
      <c r="S30" s="7">
        <f>VLOOKUP($A30,HAVERD!$A:$DP,S$2,FALSE)</f>
        <v>92.92</v>
      </c>
      <c r="T30" s="7">
        <f>VLOOKUP($A30,HAVERD!$A:$DP,T$2,FALSE)</f>
        <v>93.55</v>
      </c>
      <c r="U30" s="7">
        <f>VLOOKUP($A30,HAVERD!$A:$DP,U$2,FALSE)</f>
        <v>94.82</v>
      </c>
      <c r="V30" s="7">
        <f>VLOOKUP($A30,HAVERD!$A:$DP,V$2,FALSE)</f>
        <v>95.32</v>
      </c>
      <c r="W30" s="7">
        <f>VLOOKUP($A30,HAVERD!$A:$DP,W$2,FALSE)</f>
        <v>96.68</v>
      </c>
      <c r="X30" s="7">
        <f>VLOOKUP($A30,HAVERD!$A:$DP,X$2,FALSE)</f>
        <v>97.96</v>
      </c>
      <c r="Y30" s="7">
        <f>VLOOKUP($A30,HAVERD!$A:$DP,Y$2,FALSE)</f>
        <v>99.47</v>
      </c>
      <c r="Z30" s="7">
        <f>VLOOKUP($A30,HAVERD!$A:$DP,Z$2,FALSE)</f>
        <v>97.76</v>
      </c>
      <c r="AA30" s="7">
        <f>VLOOKUP($A30,HAVERD!$A:$DP,AA$2,FALSE)</f>
        <v>90.5</v>
      </c>
      <c r="AB30" s="7">
        <f>VLOOKUP($A30,HAVERD!$A:$DP,AB$2,FALSE)</f>
        <v>79.7</v>
      </c>
      <c r="AC30" s="7">
        <f>VLOOKUP($A30,HAVERD!$A:$DP,AC$2,FALSE)</f>
        <v>76.11</v>
      </c>
      <c r="AD30" s="7">
        <f>VLOOKUP($A30,HAVERD!$A:$DP,AD$2,FALSE)</f>
        <v>75</v>
      </c>
      <c r="AE30" s="7">
        <f>VLOOKUP($A30,HAVERD!$A:$DP,AE$2,FALSE)</f>
        <v>76.59</v>
      </c>
      <c r="AF30" s="7">
        <f>VLOOKUP($A30,HAVERD!$A:$DP,AF$2,FALSE)</f>
        <v>76.87</v>
      </c>
      <c r="AG30" s="7">
        <f>VLOOKUP($A30,HAVERD!$A:$DP,AG$2,FALSE)</f>
        <v>77.349999999999994</v>
      </c>
      <c r="AH30" s="7">
        <f>VLOOKUP($A30,HAVERD!$A:$DP,AH$2,FALSE)</f>
        <v>79.95</v>
      </c>
      <c r="AI30" s="7">
        <f>VLOOKUP($A30,HAVERD!$A:$DP,AI$2,FALSE)</f>
        <v>81.58</v>
      </c>
      <c r="AJ30" s="7">
        <f>VLOOKUP($A30,HAVERD!$A:$DP,AJ$2,FALSE)</f>
        <v>84.12</v>
      </c>
      <c r="AK30" s="7">
        <f>VLOOKUP($A30,HAVERD!$A:$DP,AK$2,FALSE)</f>
        <v>85.63</v>
      </c>
      <c r="AL30" s="7">
        <f>VLOOKUP($A30,HAVERD!$A:$DP,AL$2,FALSE)</f>
        <v>85.25</v>
      </c>
      <c r="AM30" s="7">
        <f>VLOOKUP($A30,HAVERD!$A:$DP,AM$2,FALSE)</f>
        <v>80.540000000000006</v>
      </c>
      <c r="AN30" s="7">
        <f>VLOOKUP($A30,HAVERD!$A:$DP,AN$2,FALSE)</f>
        <v>72.739999999999995</v>
      </c>
      <c r="AO30" s="7">
        <f>VLOOKUP($A30,HAVERD!$A:$DP,AO$2,FALSE)</f>
        <v>67.98</v>
      </c>
      <c r="AP30" s="7">
        <f>VLOOKUP($A30,HAVERD!$A:$DP,AP$2,FALSE)</f>
        <v>66.16</v>
      </c>
      <c r="AQ30" s="7">
        <f>VLOOKUP($A30,HAVERD!$A:$DP,AQ$2,FALSE)</f>
        <v>66.010000000000005</v>
      </c>
      <c r="AR30" s="7">
        <f>VLOOKUP($A30,HAVERD!$A:$DP,AR$2,FALSE)</f>
        <v>66.010000000000005</v>
      </c>
      <c r="AS30" s="7">
        <f>VLOOKUP($A30,HAVERD!$A:$DP,AS$2,FALSE)</f>
        <v>69.069999999999993</v>
      </c>
      <c r="AT30" s="7">
        <f>VLOOKUP($A30,HAVERD!$A:$DP,AT$2,FALSE)</f>
        <v>73.95</v>
      </c>
      <c r="AU30" s="7">
        <f>VLOOKUP($A30,HAVERD!$A:$DP,AU$2,FALSE)</f>
        <v>76.05</v>
      </c>
      <c r="AV30" s="7">
        <f>VLOOKUP($A30,HAVERD!$A:$DP,AV$2,FALSE)</f>
        <v>77.09</v>
      </c>
      <c r="AW30" s="7">
        <f>VLOOKUP($A30,HAVERD!$A:$DP,AW$2,FALSE)</f>
        <v>77.55</v>
      </c>
      <c r="AZ30" s="6">
        <f t="shared" si="21"/>
        <v>45765</v>
      </c>
      <c r="BA30" s="7" t="str">
        <f>_xlfn.IFNA(VLOOKUP($AZ30,HAVERD!$A:$DP,BA$2,FALSE),"")</f>
        <v/>
      </c>
      <c r="BB30" s="7" t="str">
        <f>_xlfn.IFNA(VLOOKUP($AZ30,HAVERD!$A:$DP,BB$2,FALSE),"")</f>
        <v/>
      </c>
      <c r="BC30" s="7" t="str">
        <f>_xlfn.IFNA(VLOOKUP($AZ30,HAVERD!$A:$DP,BC$2,FALSE),"")</f>
        <v/>
      </c>
      <c r="BD30" s="7" t="str">
        <f>_xlfn.IFNA(VLOOKUP($AZ30,HAVERD!$A:$DP,BD$2,FALSE),"")</f>
        <v/>
      </c>
      <c r="BE30" s="7" t="str">
        <f>_xlfn.IFNA(VLOOKUP($AZ30,HAVERD!$A:$DP,BE$2,FALSE),"")</f>
        <v/>
      </c>
      <c r="BF30" s="7" t="str">
        <f>_xlfn.IFNA(VLOOKUP($AZ30,HAVERD!$A:$DP,BF$2,FALSE),"")</f>
        <v/>
      </c>
      <c r="BG30" s="7" t="str">
        <f>_xlfn.IFNA(VLOOKUP($AZ30,HAVERD!$A:$DP,BG$2,FALSE),"")</f>
        <v/>
      </c>
      <c r="BH30" s="7" t="str">
        <f>_xlfn.IFNA(VLOOKUP($AZ30,HAVERD!$A:$DP,BH$2,FALSE),"")</f>
        <v/>
      </c>
      <c r="BI30" s="7" t="str">
        <f>_xlfn.IFNA(VLOOKUP($AZ30,HAVERD!$A:$DP,BI$2,FALSE),"")</f>
        <v/>
      </c>
      <c r="BJ30" s="7" t="str">
        <f>_xlfn.IFNA(VLOOKUP($AZ30,HAVERD!$A:$DP,BJ$2,FALSE),"")</f>
        <v/>
      </c>
      <c r="BK30" s="7" t="str">
        <f>_xlfn.IFNA(VLOOKUP($AZ30,HAVERD!$A:$DP,BK$2,FALSE),"")</f>
        <v/>
      </c>
      <c r="BL30" s="7" t="str">
        <f>_xlfn.IFNA(VLOOKUP($AZ30,HAVERD!$A:$DP,BL$2,FALSE),"")</f>
        <v/>
      </c>
      <c r="BM30" s="7" t="str">
        <f>_xlfn.IFNA(VLOOKUP($AZ30,HAVERD!$A:$DP,BM$2,FALSE),"")</f>
        <v/>
      </c>
      <c r="BN30" s="7" t="str">
        <f>_xlfn.IFNA(VLOOKUP($AZ30,HAVERD!$A:$DP,BN$2,FALSE),"")</f>
        <v/>
      </c>
      <c r="BO30" s="7" t="str">
        <f>_xlfn.IFNA(VLOOKUP($AZ30,HAVERD!$A:$DP,BO$2,FALSE),"")</f>
        <v/>
      </c>
      <c r="BP30" s="7" t="str">
        <f>_xlfn.IFNA(VLOOKUP($AZ30,HAVERD!$A:$DP,BP$2,FALSE),"")</f>
        <v/>
      </c>
      <c r="BQ30" s="7" t="str">
        <f>_xlfn.IFNA(VLOOKUP($AZ30,HAVERD!$A:$DP,BQ$2,FALSE),"")</f>
        <v/>
      </c>
      <c r="BR30" s="7" t="str">
        <f>_xlfn.IFNA(VLOOKUP($AZ30,HAVERD!$A:$DP,BR$2,FALSE),"")</f>
        <v/>
      </c>
      <c r="BS30" s="7" t="str">
        <f>_xlfn.IFNA(VLOOKUP($AZ30,HAVERD!$A:$DP,BS$2,FALSE),"")</f>
        <v/>
      </c>
      <c r="BT30" s="7" t="str">
        <f>_xlfn.IFNA(VLOOKUP($AZ30,HAVERD!$A:$DP,BT$2,FALSE),"")</f>
        <v/>
      </c>
      <c r="BU30" s="7" t="str">
        <f>_xlfn.IFNA(VLOOKUP($AZ30,HAVERD!$A:$DP,BU$2,FALSE),"")</f>
        <v/>
      </c>
      <c r="BV30" s="7" t="str">
        <f>_xlfn.IFNA(VLOOKUP($AZ30,HAVERD!$A:$DP,BV$2,FALSE),"")</f>
        <v/>
      </c>
      <c r="BW30" s="7" t="str">
        <f>_xlfn.IFNA(VLOOKUP($AZ30,HAVERD!$A:$DP,BW$2,FALSE),"")</f>
        <v/>
      </c>
      <c r="BX30" s="7" t="str">
        <f>_xlfn.IFNA(VLOOKUP($AZ30,HAVERD!$A:$DP,BX$2,FALSE),"")</f>
        <v/>
      </c>
      <c r="BY30" s="7" t="str">
        <f>_xlfn.IFNA(VLOOKUP($AZ30,HAVERD!$A:$DP,BY$2,FALSE),"")</f>
        <v/>
      </c>
      <c r="BZ30" s="7" t="str">
        <f>_xlfn.IFNA(VLOOKUP($AZ30,HAVERD!$A:$DP,BZ$2,FALSE),"")</f>
        <v/>
      </c>
      <c r="CA30" s="7" t="str">
        <f>_xlfn.IFNA(VLOOKUP($AZ30,HAVERD!$A:$DP,CA$2,FALSE),"")</f>
        <v/>
      </c>
      <c r="CB30" s="7" t="str">
        <f>_xlfn.IFNA(VLOOKUP($AZ30,HAVERD!$A:$DP,CB$2,FALSE),"")</f>
        <v/>
      </c>
      <c r="CC30" s="7" t="str">
        <f>_xlfn.IFNA(VLOOKUP($AZ30,HAVERD!$A:$DP,CC$2,FALSE),"")</f>
        <v/>
      </c>
      <c r="CD30" s="7" t="str">
        <f>_xlfn.IFNA(VLOOKUP($AZ30,HAVERD!$A:$DP,CD$2,FALSE),"")</f>
        <v/>
      </c>
      <c r="CE30" s="7" t="str">
        <f>_xlfn.IFNA(VLOOKUP($AZ30,HAVERD!$A:$DP,CE$2,FALSE),"")</f>
        <v/>
      </c>
      <c r="CF30" s="7" t="str">
        <f>_xlfn.IFNA(VLOOKUP($AZ30,HAVERD!$A:$DP,CF$2,FALSE),"")</f>
        <v/>
      </c>
      <c r="CG30" s="7" t="str">
        <f>_xlfn.IFNA(VLOOKUP($AZ30,HAVERD!$A:$DP,CG$2,FALSE),"")</f>
        <v/>
      </c>
      <c r="CH30" s="7" t="str">
        <f>_xlfn.IFNA(VLOOKUP($AZ30,HAVERD!$A:$DP,CH$2,FALSE),"")</f>
        <v/>
      </c>
      <c r="CI30" s="7" t="str">
        <f>_xlfn.IFNA(VLOOKUP($AZ30,HAVERD!$A:$DP,CI$2,FALSE),"")</f>
        <v/>
      </c>
      <c r="CJ30" s="7" t="str">
        <f>_xlfn.IFNA(VLOOKUP($AZ30,HAVERD!$A:$DP,CJ$2,FALSE),"")</f>
        <v/>
      </c>
      <c r="CK30" s="7" t="str">
        <f>_xlfn.IFNA(VLOOKUP($AZ30,HAVERD!$A:$DP,CK$2,FALSE),"")</f>
        <v/>
      </c>
      <c r="CL30" s="7" t="str">
        <f>_xlfn.IFNA(VLOOKUP($AZ30,HAVERD!$A:$DP,CL$2,FALSE),"")</f>
        <v/>
      </c>
      <c r="CM30" s="7" t="str">
        <f>_xlfn.IFNA(VLOOKUP($AZ30,HAVERD!$A:$DP,CM$2,FALSE),"")</f>
        <v/>
      </c>
      <c r="CN30" s="7" t="str">
        <f>_xlfn.IFNA(VLOOKUP($AZ30,HAVERD!$A:$DP,CN$2,FALSE),"")</f>
        <v/>
      </c>
      <c r="CO30" s="7" t="str">
        <f>_xlfn.IFNA(VLOOKUP($AZ30,HAVERD!$A:$DP,CO$2,FALSE),"")</f>
        <v/>
      </c>
      <c r="CP30" s="7" t="str">
        <f>_xlfn.IFNA(VLOOKUP($AZ30,HAVERD!$A:$DP,CP$2,FALSE),"")</f>
        <v/>
      </c>
      <c r="CQ30" s="7" t="str">
        <f>_xlfn.IFNA(VLOOKUP($AZ30,HAVERD!$A:$DP,CQ$2,FALSE),"")</f>
        <v/>
      </c>
      <c r="CR30" s="7" t="str">
        <f>_xlfn.IFNA(VLOOKUP($AZ30,HAVERD!$A:$DP,CR$2,FALSE),"")</f>
        <v/>
      </c>
      <c r="CS30" s="7" t="str">
        <f>_xlfn.IFNA(VLOOKUP($AZ30,HAVERD!$A:$DP,CS$2,FALSE),"")</f>
        <v/>
      </c>
      <c r="CT30" s="7" t="str">
        <f>_xlfn.IFNA(VLOOKUP($AZ30,HAVERD!$A:$DP,CT$2,FALSE),"")</f>
        <v/>
      </c>
      <c r="CU30" s="7" t="str">
        <f>_xlfn.IFNA(VLOOKUP($AZ30,HAVERD!$A:$DP,CU$2,FALSE),"")</f>
        <v/>
      </c>
      <c r="CV30" s="7" t="str">
        <f>_xlfn.IFNA(VLOOKUP($AZ30,HAVERD!$A:$DP,CV$2,FALSE),"")</f>
        <v/>
      </c>
      <c r="CW30" s="7"/>
      <c r="CX30" s="7"/>
      <c r="CY30" s="7"/>
      <c r="CZ30" s="7"/>
      <c r="DA30" s="7"/>
      <c r="DB30" s="7"/>
      <c r="DC30" s="7"/>
      <c r="DD30" s="7"/>
      <c r="DE30" s="7"/>
      <c r="DF30" s="7"/>
      <c r="DG30" s="7"/>
      <c r="DH30" s="7"/>
    </row>
    <row r="31" spans="1:112" x14ac:dyDescent="0.35">
      <c r="A31" s="6">
        <f t="shared" si="20"/>
        <v>45680</v>
      </c>
      <c r="B31" s="7">
        <f>VLOOKUP($A31,HAVERD!$A:$DP,B$2,FALSE)</f>
        <v>123.5</v>
      </c>
      <c r="C31" s="7">
        <f>VLOOKUP($A31,HAVERD!$A:$DP,C$2,FALSE)</f>
        <v>122.24</v>
      </c>
      <c r="D31" s="7">
        <f>VLOOKUP($A31,HAVERD!$A:$DP,D$2,FALSE)</f>
        <v>121.52</v>
      </c>
      <c r="E31" s="7">
        <f>VLOOKUP($A31,HAVERD!$A:$DP,E$2,FALSE)</f>
        <v>121.4</v>
      </c>
      <c r="F31" s="7">
        <f>VLOOKUP($A31,HAVERD!$A:$DP,F$2,FALSE)</f>
        <v>120.97</v>
      </c>
      <c r="G31" s="7">
        <f>VLOOKUP($A31,HAVERD!$A:$DP,G$2,FALSE)</f>
        <v>119.9</v>
      </c>
      <c r="H31" s="7">
        <f>VLOOKUP($A31,HAVERD!$A:$DP,H$2,FALSE)</f>
        <v>120.22</v>
      </c>
      <c r="I31" s="7">
        <f>VLOOKUP($A31,HAVERD!$A:$DP,I$2,FALSE)</f>
        <v>121.41</v>
      </c>
      <c r="J31" s="7">
        <f>VLOOKUP($A31,HAVERD!$A:$DP,J$2,FALSE)</f>
        <v>116.91</v>
      </c>
      <c r="K31" s="7">
        <f>VLOOKUP($A31,HAVERD!$A:$DP,K$2,FALSE)</f>
        <v>116.27</v>
      </c>
      <c r="L31" s="7">
        <f>VLOOKUP($A31,HAVERD!$A:$DP,L$2,FALSE)</f>
        <v>115.99</v>
      </c>
      <c r="M31" s="7">
        <f>VLOOKUP($A31,HAVERD!$A:$DP,M$2,FALSE)</f>
        <v>115.07</v>
      </c>
      <c r="N31" s="7">
        <f>VLOOKUP($A31,HAVERD!$A:$DP,N$2,FALSE)</f>
        <v>114.72</v>
      </c>
      <c r="O31" s="7">
        <f>VLOOKUP($A31,HAVERD!$A:$DP,O$2,FALSE)</f>
        <v>111.06</v>
      </c>
      <c r="P31" s="7">
        <f>VLOOKUP($A31,HAVERD!$A:$DP,P$2,FALSE)</f>
        <v>100.4</v>
      </c>
      <c r="Q31" s="7">
        <f>VLOOKUP($A31,HAVERD!$A:$DP,Q$2,FALSE)</f>
        <v>95.37</v>
      </c>
      <c r="R31" s="7">
        <f>VLOOKUP($A31,HAVERD!$A:$DP,R$2,FALSE)</f>
        <v>93.49</v>
      </c>
      <c r="S31" s="7">
        <f>VLOOKUP($A31,HAVERD!$A:$DP,S$2,FALSE)</f>
        <v>93.28</v>
      </c>
      <c r="T31" s="7">
        <f>VLOOKUP($A31,HAVERD!$A:$DP,T$2,FALSE)</f>
        <v>93.91</v>
      </c>
      <c r="U31" s="7">
        <f>VLOOKUP($A31,HAVERD!$A:$DP,U$2,FALSE)</f>
        <v>95.18</v>
      </c>
      <c r="V31" s="7">
        <f>VLOOKUP($A31,HAVERD!$A:$DP,V$2,FALSE)</f>
        <v>95.58</v>
      </c>
      <c r="W31" s="7">
        <f>VLOOKUP($A31,HAVERD!$A:$DP,W$2,FALSE)</f>
        <v>96.94</v>
      </c>
      <c r="X31" s="7">
        <f>VLOOKUP($A31,HAVERD!$A:$DP,X$2,FALSE)</f>
        <v>98.21</v>
      </c>
      <c r="Y31" s="7">
        <f>VLOOKUP($A31,HAVERD!$A:$DP,Y$2,FALSE)</f>
        <v>99.72</v>
      </c>
      <c r="Z31" s="7">
        <f>VLOOKUP($A31,HAVERD!$A:$DP,Z$2,FALSE)</f>
        <v>98.01</v>
      </c>
      <c r="AA31" s="7">
        <f>VLOOKUP($A31,HAVERD!$A:$DP,AA$2,FALSE)</f>
        <v>90.75</v>
      </c>
      <c r="AB31" s="7">
        <f>VLOOKUP($A31,HAVERD!$A:$DP,AB$2,FALSE)</f>
        <v>79.95</v>
      </c>
      <c r="AC31" s="7">
        <f>VLOOKUP($A31,HAVERD!$A:$DP,AC$2,FALSE)</f>
        <v>76.36</v>
      </c>
      <c r="AD31" s="7">
        <f>VLOOKUP($A31,HAVERD!$A:$DP,AD$2,FALSE)</f>
        <v>75.25</v>
      </c>
      <c r="AE31" s="7">
        <f>VLOOKUP($A31,HAVERD!$A:$DP,AE$2,FALSE)</f>
        <v>76.84</v>
      </c>
      <c r="AF31" s="7">
        <f>VLOOKUP($A31,HAVERD!$A:$DP,AF$2,FALSE)</f>
        <v>77.12</v>
      </c>
      <c r="AG31" s="7">
        <f>VLOOKUP($A31,HAVERD!$A:$DP,AG$2,FALSE)</f>
        <v>77.61</v>
      </c>
      <c r="AH31" s="7">
        <f>VLOOKUP($A31,HAVERD!$A:$DP,AH$2,FALSE)</f>
        <v>80.209999999999994</v>
      </c>
      <c r="AI31" s="7">
        <f>VLOOKUP($A31,HAVERD!$A:$DP,AI$2,FALSE)</f>
        <v>81.84</v>
      </c>
      <c r="AJ31" s="7">
        <f>VLOOKUP($A31,HAVERD!$A:$DP,AJ$2,FALSE)</f>
        <v>84.38</v>
      </c>
      <c r="AK31" s="7">
        <f>VLOOKUP($A31,HAVERD!$A:$DP,AK$2,FALSE)</f>
        <v>85.89</v>
      </c>
      <c r="AL31" s="7">
        <f>VLOOKUP($A31,HAVERD!$A:$DP,AL$2,FALSE)</f>
        <v>85.51</v>
      </c>
      <c r="AM31" s="7">
        <f>VLOOKUP($A31,HAVERD!$A:$DP,AM$2,FALSE)</f>
        <v>80.8</v>
      </c>
      <c r="AN31" s="7">
        <f>VLOOKUP($A31,HAVERD!$A:$DP,AN$2,FALSE)</f>
        <v>73</v>
      </c>
      <c r="AO31" s="7">
        <f>VLOOKUP($A31,HAVERD!$A:$DP,AO$2,FALSE)</f>
        <v>68.239999999999995</v>
      </c>
      <c r="AP31" s="7">
        <f>VLOOKUP($A31,HAVERD!$A:$DP,AP$2,FALSE)</f>
        <v>66.42</v>
      </c>
      <c r="AQ31" s="7">
        <f>VLOOKUP($A31,HAVERD!$A:$DP,AQ$2,FALSE)</f>
        <v>66.27</v>
      </c>
      <c r="AR31" s="7">
        <f>VLOOKUP($A31,HAVERD!$A:$DP,AR$2,FALSE)</f>
        <v>66.27</v>
      </c>
      <c r="AS31" s="7">
        <f>VLOOKUP($A31,HAVERD!$A:$DP,AS$2,FALSE)</f>
        <v>69.33</v>
      </c>
      <c r="AT31" s="7">
        <f>VLOOKUP($A31,HAVERD!$A:$DP,AT$2,FALSE)</f>
        <v>74.209999999999994</v>
      </c>
      <c r="AU31" s="7">
        <f>VLOOKUP($A31,HAVERD!$A:$DP,AU$2,FALSE)</f>
        <v>76.31</v>
      </c>
      <c r="AV31" s="7">
        <f>VLOOKUP($A31,HAVERD!$A:$DP,AV$2,FALSE)</f>
        <v>77.349999999999994</v>
      </c>
      <c r="AW31" s="7">
        <f>VLOOKUP($A31,HAVERD!$A:$DP,AW$2,FALSE)</f>
        <v>77.81</v>
      </c>
      <c r="AZ31" s="6">
        <f t="shared" si="21"/>
        <v>45768</v>
      </c>
      <c r="BA31" s="7">
        <f>_xlfn.IFNA(VLOOKUP($AZ31,HAVERD!$A:$DP,BA$2,FALSE),"")</f>
        <v>87.27</v>
      </c>
      <c r="BB31" s="7">
        <f>_xlfn.IFNA(VLOOKUP($AZ31,HAVERD!$A:$DP,BB$2,FALSE),"")</f>
        <v>87.24</v>
      </c>
      <c r="BC31" s="7">
        <f>_xlfn.IFNA(VLOOKUP($AZ31,HAVERD!$A:$DP,BC$2,FALSE),"")</f>
        <v>86.87</v>
      </c>
      <c r="BD31" s="7">
        <f>_xlfn.IFNA(VLOOKUP($AZ31,HAVERD!$A:$DP,BD$2,FALSE),"")</f>
        <v>88.14</v>
      </c>
      <c r="BE31" s="7">
        <f>_xlfn.IFNA(VLOOKUP($AZ31,HAVERD!$A:$DP,BE$2,FALSE),"")</f>
        <v>90.25</v>
      </c>
      <c r="BF31" s="7">
        <f>_xlfn.IFNA(VLOOKUP($AZ31,HAVERD!$A:$DP,BF$2,FALSE),"")</f>
        <v>90.25</v>
      </c>
      <c r="BG31" s="7">
        <f>_xlfn.IFNA(VLOOKUP($AZ31,HAVERD!$A:$DP,BG$2,FALSE),"")</f>
        <v>96.73</v>
      </c>
      <c r="BH31" s="7">
        <f>_xlfn.IFNA(VLOOKUP($AZ31,HAVERD!$A:$DP,BH$2,FALSE),"")</f>
        <v>98.39</v>
      </c>
      <c r="BI31" s="7">
        <f>_xlfn.IFNA(VLOOKUP($AZ31,HAVERD!$A:$DP,BI$2,FALSE),"")</f>
        <v>99.11</v>
      </c>
      <c r="BJ31" s="7">
        <f>_xlfn.IFNA(VLOOKUP($AZ31,HAVERD!$A:$DP,BJ$2,FALSE),"")</f>
        <v>98.61</v>
      </c>
      <c r="BK31" s="7">
        <f>_xlfn.IFNA(VLOOKUP($AZ31,HAVERD!$A:$DP,BK$2,FALSE),"")</f>
        <v>95.84</v>
      </c>
      <c r="BL31" s="7">
        <f>_xlfn.IFNA(VLOOKUP($AZ31,HAVERD!$A:$DP,BL$2,FALSE),"")</f>
        <v>87.12</v>
      </c>
      <c r="BM31" s="7">
        <f>_xlfn.IFNA(VLOOKUP($AZ31,HAVERD!$A:$DP,BM$2,FALSE),"")</f>
        <v>82.66</v>
      </c>
      <c r="BN31" s="7">
        <f>_xlfn.IFNA(VLOOKUP($AZ31,HAVERD!$A:$DP,BN$2,FALSE),"")</f>
        <v>80.28</v>
      </c>
      <c r="BO31" s="7">
        <f>_xlfn.IFNA(VLOOKUP($AZ31,HAVERD!$A:$DP,BO$2,FALSE),"")</f>
        <v>80.16</v>
      </c>
      <c r="BP31" s="7">
        <f>_xlfn.IFNA(VLOOKUP($AZ31,HAVERD!$A:$DP,BP$2,FALSE),"")</f>
        <v>80.72</v>
      </c>
      <c r="BQ31" s="7">
        <f>_xlfn.IFNA(VLOOKUP($AZ31,HAVERD!$A:$DP,BQ$2,FALSE),"")</f>
        <v>81.09</v>
      </c>
      <c r="BR31" s="7">
        <f>_xlfn.IFNA(VLOOKUP($AZ31,HAVERD!$A:$DP,BR$2,FALSE),"")</f>
        <v>84.82</v>
      </c>
      <c r="BS31" s="7">
        <f>_xlfn.IFNA(VLOOKUP($AZ31,HAVERD!$A:$DP,BS$2,FALSE),"")</f>
        <v>87.34</v>
      </c>
      <c r="BT31" s="7">
        <f>_xlfn.IFNA(VLOOKUP($AZ31,HAVERD!$A:$DP,BT$2,FALSE),"")</f>
        <v>88.64</v>
      </c>
      <c r="BU31" s="7">
        <f>_xlfn.IFNA(VLOOKUP($AZ31,HAVERD!$A:$DP,BU$2,FALSE),"")</f>
        <v>91.13</v>
      </c>
      <c r="BV31" s="7">
        <f>_xlfn.IFNA(VLOOKUP($AZ31,HAVERD!$A:$DP,BV$2,FALSE),"")</f>
        <v>91.07</v>
      </c>
      <c r="BW31" s="7">
        <f>_xlfn.IFNA(VLOOKUP($AZ31,HAVERD!$A:$DP,BW$2,FALSE),"")</f>
        <v>84.14</v>
      </c>
      <c r="BX31" s="7">
        <f>_xlfn.IFNA(VLOOKUP($AZ31,HAVERD!$A:$DP,BX$2,FALSE),"")</f>
        <v>74.97</v>
      </c>
      <c r="BY31" s="7">
        <f>_xlfn.IFNA(VLOOKUP($AZ31,HAVERD!$A:$DP,BY$2,FALSE),"")</f>
        <v>72.63</v>
      </c>
      <c r="BZ31" s="7">
        <f>_xlfn.IFNA(VLOOKUP($AZ31,HAVERD!$A:$DP,BZ$2,FALSE),"")</f>
        <v>70.989999999999995</v>
      </c>
      <c r="CA31" s="7">
        <f>_xlfn.IFNA(VLOOKUP($AZ31,HAVERD!$A:$DP,CA$2,FALSE),"")</f>
        <v>70.44</v>
      </c>
      <c r="CB31" s="7">
        <f>_xlfn.IFNA(VLOOKUP($AZ31,HAVERD!$A:$DP,CB$2,FALSE),"")</f>
        <v>70.239999999999995</v>
      </c>
      <c r="CC31" s="7">
        <f>_xlfn.IFNA(VLOOKUP($AZ31,HAVERD!$A:$DP,CC$2,FALSE),"")</f>
        <v>71.209999999999994</v>
      </c>
      <c r="CD31" s="7">
        <f>_xlfn.IFNA(VLOOKUP($AZ31,HAVERD!$A:$DP,CD$2,FALSE),"")</f>
        <v>75.59</v>
      </c>
      <c r="CE31" s="7">
        <f>_xlfn.IFNA(VLOOKUP($AZ31,HAVERD!$A:$DP,CE$2,FALSE),"")</f>
        <v>78.17</v>
      </c>
      <c r="CF31" s="7">
        <f>_xlfn.IFNA(VLOOKUP($AZ31,HAVERD!$A:$DP,CF$2,FALSE),"")</f>
        <v>80.33</v>
      </c>
      <c r="CG31" s="7">
        <f>_xlfn.IFNA(VLOOKUP($AZ31,HAVERD!$A:$DP,CG$2,FALSE),"")</f>
        <v>81.58</v>
      </c>
      <c r="CH31" s="7">
        <f>_xlfn.IFNA(VLOOKUP($AZ31,HAVERD!$A:$DP,CH$2,FALSE),"")</f>
        <v>81.569999999999993</v>
      </c>
      <c r="CI31" s="7">
        <f>_xlfn.IFNA(VLOOKUP($AZ31,HAVERD!$A:$DP,CI$2,FALSE),"")</f>
        <v>77.319999999999993</v>
      </c>
      <c r="CJ31" s="7">
        <f>_xlfn.IFNA(VLOOKUP($AZ31,HAVERD!$A:$DP,CJ$2,FALSE),"")</f>
        <v>69.41</v>
      </c>
      <c r="CK31" s="7">
        <f>_xlfn.IFNA(VLOOKUP($AZ31,HAVERD!$A:$DP,CK$2,FALSE),"")</f>
        <v>65.150000000000006</v>
      </c>
      <c r="CL31" s="7">
        <f>_xlfn.IFNA(VLOOKUP($AZ31,HAVERD!$A:$DP,CL$2,FALSE),"")</f>
        <v>63.2</v>
      </c>
      <c r="CM31" s="7">
        <f>_xlfn.IFNA(VLOOKUP($AZ31,HAVERD!$A:$DP,CM$2,FALSE),"")</f>
        <v>63.02</v>
      </c>
      <c r="CN31" s="7">
        <f>_xlfn.IFNA(VLOOKUP($AZ31,HAVERD!$A:$DP,CN$2,FALSE),"")</f>
        <v>63.07</v>
      </c>
      <c r="CO31" s="7">
        <f>_xlfn.IFNA(VLOOKUP($AZ31,HAVERD!$A:$DP,CO$2,FALSE),"")</f>
        <v>65.53</v>
      </c>
      <c r="CP31" s="7">
        <f>_xlfn.IFNA(VLOOKUP($AZ31,HAVERD!$A:$DP,CP$2,FALSE),"")</f>
        <v>71.73</v>
      </c>
      <c r="CQ31" s="7">
        <f>_xlfn.IFNA(VLOOKUP($AZ31,HAVERD!$A:$DP,CQ$2,FALSE),"")</f>
        <v>73.62</v>
      </c>
      <c r="CR31" s="7">
        <f>_xlfn.IFNA(VLOOKUP($AZ31,HAVERD!$A:$DP,CR$2,FALSE),"")</f>
        <v>74.64</v>
      </c>
      <c r="CS31" s="7">
        <f>_xlfn.IFNA(VLOOKUP($AZ31,HAVERD!$A:$DP,CS$2,FALSE),"")</f>
        <v>75.05</v>
      </c>
      <c r="CT31" s="7">
        <f>_xlfn.IFNA(VLOOKUP($AZ31,HAVERD!$A:$DP,CT$2,FALSE),"")</f>
        <v>73.849999999999994</v>
      </c>
      <c r="CU31" s="7">
        <f>_xlfn.IFNA(VLOOKUP($AZ31,HAVERD!$A:$DP,CU$2,FALSE),"")</f>
        <v>72.84</v>
      </c>
      <c r="CV31" s="7">
        <f>_xlfn.IFNA(VLOOKUP($AZ31,HAVERD!$A:$DP,CV$2,FALSE),"")</f>
        <v>68.95</v>
      </c>
      <c r="CW31" s="7"/>
      <c r="CX31" s="7"/>
      <c r="CY31" s="7"/>
      <c r="CZ31" s="7"/>
      <c r="DA31" s="7"/>
      <c r="DB31" s="7"/>
      <c r="DC31" s="7"/>
      <c r="DD31" s="7"/>
      <c r="DE31" s="7"/>
      <c r="DF31" s="7"/>
      <c r="DG31" s="7"/>
      <c r="DH31" s="7"/>
    </row>
    <row r="32" spans="1:112" x14ac:dyDescent="0.35">
      <c r="A32" s="6">
        <f t="shared" si="20"/>
        <v>45681</v>
      </c>
      <c r="B32" s="7">
        <f>VLOOKUP($A32,HAVERD!$A:$DP,B$2,FALSE)</f>
        <v>124.73</v>
      </c>
      <c r="C32" s="7">
        <f>VLOOKUP($A32,HAVERD!$A:$DP,C$2,FALSE)</f>
        <v>123.12</v>
      </c>
      <c r="D32" s="7">
        <f>VLOOKUP($A32,HAVERD!$A:$DP,D$2,FALSE)</f>
        <v>122.44</v>
      </c>
      <c r="E32" s="7">
        <f>VLOOKUP($A32,HAVERD!$A:$DP,E$2,FALSE)</f>
        <v>122.11</v>
      </c>
      <c r="F32" s="7">
        <f>VLOOKUP($A32,HAVERD!$A:$DP,F$2,FALSE)</f>
        <v>121.78</v>
      </c>
      <c r="G32" s="7">
        <f>VLOOKUP($A32,HAVERD!$A:$DP,G$2,FALSE)</f>
        <v>120.81</v>
      </c>
      <c r="H32" s="7">
        <f>VLOOKUP($A32,HAVERD!$A:$DP,H$2,FALSE)</f>
        <v>121.09</v>
      </c>
      <c r="I32" s="7">
        <f>VLOOKUP($A32,HAVERD!$A:$DP,I$2,FALSE)</f>
        <v>122.39</v>
      </c>
      <c r="J32" s="7">
        <f>VLOOKUP($A32,HAVERD!$A:$DP,J$2,FALSE)</f>
        <v>117.39</v>
      </c>
      <c r="K32" s="7">
        <f>VLOOKUP($A32,HAVERD!$A:$DP,K$2,FALSE)</f>
        <v>116.76</v>
      </c>
      <c r="L32" s="7">
        <f>VLOOKUP($A32,HAVERD!$A:$DP,L$2,FALSE)</f>
        <v>116.76</v>
      </c>
      <c r="M32" s="7">
        <f>VLOOKUP($A32,HAVERD!$A:$DP,M$2,FALSE)</f>
        <v>115.95</v>
      </c>
      <c r="N32" s="7">
        <f>VLOOKUP($A32,HAVERD!$A:$DP,N$2,FALSE)</f>
        <v>115.25</v>
      </c>
      <c r="O32" s="7">
        <f>VLOOKUP($A32,HAVERD!$A:$DP,O$2,FALSE)</f>
        <v>111.59</v>
      </c>
      <c r="P32" s="7">
        <f>VLOOKUP($A32,HAVERD!$A:$DP,P$2,FALSE)</f>
        <v>100.4</v>
      </c>
      <c r="Q32" s="7">
        <f>VLOOKUP($A32,HAVERD!$A:$DP,Q$2,FALSE)</f>
        <v>95.37</v>
      </c>
      <c r="R32" s="7">
        <f>VLOOKUP($A32,HAVERD!$A:$DP,R$2,FALSE)</f>
        <v>93.49</v>
      </c>
      <c r="S32" s="7">
        <f>VLOOKUP($A32,HAVERD!$A:$DP,S$2,FALSE)</f>
        <v>93.28</v>
      </c>
      <c r="T32" s="7">
        <f>VLOOKUP($A32,HAVERD!$A:$DP,T$2,FALSE)</f>
        <v>93.91</v>
      </c>
      <c r="U32" s="7">
        <f>VLOOKUP($A32,HAVERD!$A:$DP,U$2,FALSE)</f>
        <v>95.14</v>
      </c>
      <c r="V32" s="7">
        <f>VLOOKUP($A32,HAVERD!$A:$DP,V$2,FALSE)</f>
        <v>95.54</v>
      </c>
      <c r="W32" s="7">
        <f>VLOOKUP($A32,HAVERD!$A:$DP,W$2,FALSE)</f>
        <v>96.74</v>
      </c>
      <c r="X32" s="7">
        <f>VLOOKUP($A32,HAVERD!$A:$DP,X$2,FALSE)</f>
        <v>98.01</v>
      </c>
      <c r="Y32" s="7">
        <f>VLOOKUP($A32,HAVERD!$A:$DP,Y$2,FALSE)</f>
        <v>99.52</v>
      </c>
      <c r="Z32" s="7">
        <f>VLOOKUP($A32,HAVERD!$A:$DP,Z$2,FALSE)</f>
        <v>97.81</v>
      </c>
      <c r="AA32" s="7">
        <f>VLOOKUP($A32,HAVERD!$A:$DP,AA$2,FALSE)</f>
        <v>90.55</v>
      </c>
      <c r="AB32" s="7">
        <f>VLOOKUP($A32,HAVERD!$A:$DP,AB$2,FALSE)</f>
        <v>79.75</v>
      </c>
      <c r="AC32" s="7">
        <f>VLOOKUP($A32,HAVERD!$A:$DP,AC$2,FALSE)</f>
        <v>76.16</v>
      </c>
      <c r="AD32" s="7">
        <f>VLOOKUP($A32,HAVERD!$A:$DP,AD$2,FALSE)</f>
        <v>75.05</v>
      </c>
      <c r="AE32" s="7">
        <f>VLOOKUP($A32,HAVERD!$A:$DP,AE$2,FALSE)</f>
        <v>76.64</v>
      </c>
      <c r="AF32" s="7">
        <f>VLOOKUP($A32,HAVERD!$A:$DP,AF$2,FALSE)</f>
        <v>76.92</v>
      </c>
      <c r="AG32" s="7">
        <f>VLOOKUP($A32,HAVERD!$A:$DP,AG$2,FALSE)</f>
        <v>77.41</v>
      </c>
      <c r="AH32" s="7">
        <f>VLOOKUP($A32,HAVERD!$A:$DP,AH$2,FALSE)</f>
        <v>80.010000000000005</v>
      </c>
      <c r="AI32" s="7">
        <f>VLOOKUP($A32,HAVERD!$A:$DP,AI$2,FALSE)</f>
        <v>81.64</v>
      </c>
      <c r="AJ32" s="7">
        <f>VLOOKUP($A32,HAVERD!$A:$DP,AJ$2,FALSE)</f>
        <v>84.18</v>
      </c>
      <c r="AK32" s="7">
        <f>VLOOKUP($A32,HAVERD!$A:$DP,AK$2,FALSE)</f>
        <v>85.69</v>
      </c>
      <c r="AL32" s="7">
        <f>VLOOKUP($A32,HAVERD!$A:$DP,AL$2,FALSE)</f>
        <v>85.31</v>
      </c>
      <c r="AM32" s="7">
        <f>VLOOKUP($A32,HAVERD!$A:$DP,AM$2,FALSE)</f>
        <v>80.599999999999994</v>
      </c>
      <c r="AN32" s="7">
        <f>VLOOKUP($A32,HAVERD!$A:$DP,AN$2,FALSE)</f>
        <v>72.8</v>
      </c>
      <c r="AO32" s="7">
        <f>VLOOKUP($A32,HAVERD!$A:$DP,AO$2,FALSE)</f>
        <v>68.040000000000006</v>
      </c>
      <c r="AP32" s="7">
        <f>VLOOKUP($A32,HAVERD!$A:$DP,AP$2,FALSE)</f>
        <v>66.22</v>
      </c>
      <c r="AQ32" s="7">
        <f>VLOOKUP($A32,HAVERD!$A:$DP,AQ$2,FALSE)</f>
        <v>66.069999999999993</v>
      </c>
      <c r="AR32" s="7">
        <f>VLOOKUP($A32,HAVERD!$A:$DP,AR$2,FALSE)</f>
        <v>66.069999999999993</v>
      </c>
      <c r="AS32" s="7">
        <f>VLOOKUP($A32,HAVERD!$A:$DP,AS$2,FALSE)</f>
        <v>69.13</v>
      </c>
      <c r="AT32" s="7">
        <f>VLOOKUP($A32,HAVERD!$A:$DP,AT$2,FALSE)</f>
        <v>74.010000000000005</v>
      </c>
      <c r="AU32" s="7">
        <f>VLOOKUP($A32,HAVERD!$A:$DP,AU$2,FALSE)</f>
        <v>76.11</v>
      </c>
      <c r="AV32" s="7">
        <f>VLOOKUP($A32,HAVERD!$A:$DP,AV$2,FALSE)</f>
        <v>77.150000000000006</v>
      </c>
      <c r="AW32" s="7">
        <f>VLOOKUP($A32,HAVERD!$A:$DP,AW$2,FALSE)</f>
        <v>77.61</v>
      </c>
      <c r="AZ32" s="6">
        <f t="shared" si="21"/>
        <v>45769</v>
      </c>
      <c r="BA32" s="7">
        <f>_xlfn.IFNA(VLOOKUP($AZ32,HAVERD!$A:$DP,BA$2,FALSE),"")</f>
        <v>83.99</v>
      </c>
      <c r="BB32" s="7">
        <f>_xlfn.IFNA(VLOOKUP($AZ32,HAVERD!$A:$DP,BB$2,FALSE),"")</f>
        <v>84</v>
      </c>
      <c r="BC32" s="7">
        <f>_xlfn.IFNA(VLOOKUP($AZ32,HAVERD!$A:$DP,BC$2,FALSE),"")</f>
        <v>83.58</v>
      </c>
      <c r="BD32" s="7">
        <f>_xlfn.IFNA(VLOOKUP($AZ32,HAVERD!$A:$DP,BD$2,FALSE),"")</f>
        <v>84.69</v>
      </c>
      <c r="BE32" s="7">
        <f>_xlfn.IFNA(VLOOKUP($AZ32,HAVERD!$A:$DP,BE$2,FALSE),"")</f>
        <v>86.48</v>
      </c>
      <c r="BF32" s="7">
        <f>_xlfn.IFNA(VLOOKUP($AZ32,HAVERD!$A:$DP,BF$2,FALSE),"")</f>
        <v>86.52</v>
      </c>
      <c r="BG32" s="7">
        <f>_xlfn.IFNA(VLOOKUP($AZ32,HAVERD!$A:$DP,BG$2,FALSE),"")</f>
        <v>92.92</v>
      </c>
      <c r="BH32" s="7">
        <f>_xlfn.IFNA(VLOOKUP($AZ32,HAVERD!$A:$DP,BH$2,FALSE),"")</f>
        <v>94.36</v>
      </c>
      <c r="BI32" s="7">
        <f>_xlfn.IFNA(VLOOKUP($AZ32,HAVERD!$A:$DP,BI$2,FALSE),"")</f>
        <v>95.22</v>
      </c>
      <c r="BJ32" s="7">
        <f>_xlfn.IFNA(VLOOKUP($AZ32,HAVERD!$A:$DP,BJ$2,FALSE),"")</f>
        <v>94.64</v>
      </c>
      <c r="BK32" s="7">
        <f>_xlfn.IFNA(VLOOKUP($AZ32,HAVERD!$A:$DP,BK$2,FALSE),"")</f>
        <v>92.06</v>
      </c>
      <c r="BL32" s="7">
        <f>_xlfn.IFNA(VLOOKUP($AZ32,HAVERD!$A:$DP,BL$2,FALSE),"")</f>
        <v>84.07</v>
      </c>
      <c r="BM32" s="7">
        <f>_xlfn.IFNA(VLOOKUP($AZ32,HAVERD!$A:$DP,BM$2,FALSE),"")</f>
        <v>79.72</v>
      </c>
      <c r="BN32" s="7">
        <f>_xlfn.IFNA(VLOOKUP($AZ32,HAVERD!$A:$DP,BN$2,FALSE),"")</f>
        <v>77.2</v>
      </c>
      <c r="BO32" s="7">
        <f>_xlfn.IFNA(VLOOKUP($AZ32,HAVERD!$A:$DP,BO$2,FALSE),"")</f>
        <v>77.02</v>
      </c>
      <c r="BP32" s="7">
        <f>_xlfn.IFNA(VLOOKUP($AZ32,HAVERD!$A:$DP,BP$2,FALSE),"")</f>
        <v>77.75</v>
      </c>
      <c r="BQ32" s="7">
        <f>_xlfn.IFNA(VLOOKUP($AZ32,HAVERD!$A:$DP,BQ$2,FALSE),"")</f>
        <v>78.13</v>
      </c>
      <c r="BR32" s="7">
        <f>_xlfn.IFNA(VLOOKUP($AZ32,HAVERD!$A:$DP,BR$2,FALSE),"")</f>
        <v>81.91</v>
      </c>
      <c r="BS32" s="7">
        <f>_xlfn.IFNA(VLOOKUP($AZ32,HAVERD!$A:$DP,BS$2,FALSE),"")</f>
        <v>84.42</v>
      </c>
      <c r="BT32" s="7">
        <f>_xlfn.IFNA(VLOOKUP($AZ32,HAVERD!$A:$DP,BT$2,FALSE),"")</f>
        <v>85.74</v>
      </c>
      <c r="BU32" s="7">
        <f>_xlfn.IFNA(VLOOKUP($AZ32,HAVERD!$A:$DP,BU$2,FALSE),"")</f>
        <v>88.33</v>
      </c>
      <c r="BV32" s="7">
        <f>_xlfn.IFNA(VLOOKUP($AZ32,HAVERD!$A:$DP,BV$2,FALSE),"")</f>
        <v>88.35</v>
      </c>
      <c r="BW32" s="7">
        <f>_xlfn.IFNA(VLOOKUP($AZ32,HAVERD!$A:$DP,BW$2,FALSE),"")</f>
        <v>81.33</v>
      </c>
      <c r="BX32" s="7">
        <f>_xlfn.IFNA(VLOOKUP($AZ32,HAVERD!$A:$DP,BX$2,FALSE),"")</f>
        <v>73.38</v>
      </c>
      <c r="BY32" s="7">
        <f>_xlfn.IFNA(VLOOKUP($AZ32,HAVERD!$A:$DP,BY$2,FALSE),"")</f>
        <v>70.98</v>
      </c>
      <c r="BZ32" s="7">
        <f>_xlfn.IFNA(VLOOKUP($AZ32,HAVERD!$A:$DP,BZ$2,FALSE),"")</f>
        <v>69.45</v>
      </c>
      <c r="CA32" s="7">
        <f>_xlfn.IFNA(VLOOKUP($AZ32,HAVERD!$A:$DP,CA$2,FALSE),"")</f>
        <v>68.52</v>
      </c>
      <c r="CB32" s="7">
        <f>_xlfn.IFNA(VLOOKUP($AZ32,HAVERD!$A:$DP,CB$2,FALSE),"")</f>
        <v>68.72</v>
      </c>
      <c r="CC32" s="7">
        <f>_xlfn.IFNA(VLOOKUP($AZ32,HAVERD!$A:$DP,CC$2,FALSE),"")</f>
        <v>69.72</v>
      </c>
      <c r="CD32" s="7">
        <f>_xlfn.IFNA(VLOOKUP($AZ32,HAVERD!$A:$DP,CD$2,FALSE),"")</f>
        <v>74.3</v>
      </c>
      <c r="CE32" s="7">
        <f>_xlfn.IFNA(VLOOKUP($AZ32,HAVERD!$A:$DP,CE$2,FALSE),"")</f>
        <v>76.88</v>
      </c>
      <c r="CF32" s="7">
        <f>_xlfn.IFNA(VLOOKUP($AZ32,HAVERD!$A:$DP,CF$2,FALSE),"")</f>
        <v>79.040000000000006</v>
      </c>
      <c r="CG32" s="7">
        <f>_xlfn.IFNA(VLOOKUP($AZ32,HAVERD!$A:$DP,CG$2,FALSE),"")</f>
        <v>80.23</v>
      </c>
      <c r="CH32" s="7">
        <f>_xlfn.IFNA(VLOOKUP($AZ32,HAVERD!$A:$DP,CH$2,FALSE),"")</f>
        <v>80.22</v>
      </c>
      <c r="CI32" s="7">
        <f>_xlfn.IFNA(VLOOKUP($AZ32,HAVERD!$A:$DP,CI$2,FALSE),"")</f>
        <v>75.97</v>
      </c>
      <c r="CJ32" s="7">
        <f>_xlfn.IFNA(VLOOKUP($AZ32,HAVERD!$A:$DP,CJ$2,FALSE),"")</f>
        <v>68.84</v>
      </c>
      <c r="CK32" s="7">
        <f>_xlfn.IFNA(VLOOKUP($AZ32,HAVERD!$A:$DP,CK$2,FALSE),"")</f>
        <v>64.58</v>
      </c>
      <c r="CL32" s="7">
        <f>_xlfn.IFNA(VLOOKUP($AZ32,HAVERD!$A:$DP,CL$2,FALSE),"")</f>
        <v>62.63</v>
      </c>
      <c r="CM32" s="7">
        <f>_xlfn.IFNA(VLOOKUP($AZ32,HAVERD!$A:$DP,CM$2,FALSE),"")</f>
        <v>62.45</v>
      </c>
      <c r="CN32" s="7">
        <f>_xlfn.IFNA(VLOOKUP($AZ32,HAVERD!$A:$DP,CN$2,FALSE),"")</f>
        <v>62.5</v>
      </c>
      <c r="CO32" s="7">
        <f>_xlfn.IFNA(VLOOKUP($AZ32,HAVERD!$A:$DP,CO$2,FALSE),"")</f>
        <v>64.959999999999994</v>
      </c>
      <c r="CP32" s="7">
        <f>_xlfn.IFNA(VLOOKUP($AZ32,HAVERD!$A:$DP,CP$2,FALSE),"")</f>
        <v>71.16</v>
      </c>
      <c r="CQ32" s="7">
        <f>_xlfn.IFNA(VLOOKUP($AZ32,HAVERD!$A:$DP,CQ$2,FALSE),"")</f>
        <v>73.05</v>
      </c>
      <c r="CR32" s="7">
        <f>_xlfn.IFNA(VLOOKUP($AZ32,HAVERD!$A:$DP,CR$2,FALSE),"")</f>
        <v>74.06</v>
      </c>
      <c r="CS32" s="7">
        <f>_xlfn.IFNA(VLOOKUP($AZ32,HAVERD!$A:$DP,CS$2,FALSE),"")</f>
        <v>74.709999999999994</v>
      </c>
      <c r="CT32" s="7">
        <f>_xlfn.IFNA(VLOOKUP($AZ32,HAVERD!$A:$DP,CT$2,FALSE),"")</f>
        <v>73.510000000000005</v>
      </c>
      <c r="CU32" s="7">
        <f>_xlfn.IFNA(VLOOKUP($AZ32,HAVERD!$A:$DP,CU$2,FALSE),"")</f>
        <v>72.5</v>
      </c>
      <c r="CV32" s="7">
        <f>_xlfn.IFNA(VLOOKUP($AZ32,HAVERD!$A:$DP,CV$2,FALSE),"")</f>
        <v>68.83</v>
      </c>
      <c r="CW32" s="7"/>
      <c r="CX32" s="7"/>
      <c r="CY32" s="7"/>
      <c r="CZ32" s="7"/>
      <c r="DA32" s="7"/>
      <c r="DB32" s="7"/>
      <c r="DC32" s="7"/>
      <c r="DD32" s="7"/>
      <c r="DE32" s="7"/>
      <c r="DF32" s="7"/>
      <c r="DG32" s="7"/>
      <c r="DH32" s="7"/>
    </row>
    <row r="33" spans="1:112" x14ac:dyDescent="0.35">
      <c r="A33" s="6">
        <f t="shared" si="20"/>
        <v>45684</v>
      </c>
      <c r="B33" s="7">
        <f>VLOOKUP($A33,HAVERD!$A:$DP,B$2,FALSE)</f>
        <v>120.15</v>
      </c>
      <c r="C33" s="7">
        <f>VLOOKUP($A33,HAVERD!$A:$DP,C$2,FALSE)</f>
        <v>118.58</v>
      </c>
      <c r="D33" s="7">
        <f>VLOOKUP($A33,HAVERD!$A:$DP,D$2,FALSE)</f>
        <v>118.24</v>
      </c>
      <c r="E33" s="7">
        <f>VLOOKUP($A33,HAVERD!$A:$DP,E$2,FALSE)</f>
        <v>118.05</v>
      </c>
      <c r="F33" s="7">
        <f>VLOOKUP($A33,HAVERD!$A:$DP,F$2,FALSE)</f>
        <v>117.97</v>
      </c>
      <c r="G33" s="7">
        <f>VLOOKUP($A33,HAVERD!$A:$DP,G$2,FALSE)</f>
        <v>117.12</v>
      </c>
      <c r="H33" s="7">
        <f>VLOOKUP($A33,HAVERD!$A:$DP,H$2,FALSE)</f>
        <v>117.42</v>
      </c>
      <c r="I33" s="7">
        <f>VLOOKUP($A33,HAVERD!$A:$DP,I$2,FALSE)</f>
        <v>118.42</v>
      </c>
      <c r="J33" s="7">
        <f>VLOOKUP($A33,HAVERD!$A:$DP,J$2,FALSE)</f>
        <v>113.98</v>
      </c>
      <c r="K33" s="7">
        <f>VLOOKUP($A33,HAVERD!$A:$DP,K$2,FALSE)</f>
        <v>113.3</v>
      </c>
      <c r="L33" s="7">
        <f>VLOOKUP($A33,HAVERD!$A:$DP,L$2,FALSE)</f>
        <v>113.43</v>
      </c>
      <c r="M33" s="7">
        <f>VLOOKUP($A33,HAVERD!$A:$DP,M$2,FALSE)</f>
        <v>112.96</v>
      </c>
      <c r="N33" s="7">
        <f>VLOOKUP($A33,HAVERD!$A:$DP,N$2,FALSE)</f>
        <v>112.25</v>
      </c>
      <c r="O33" s="7">
        <f>VLOOKUP($A33,HAVERD!$A:$DP,O$2,FALSE)</f>
        <v>108.63</v>
      </c>
      <c r="P33" s="7">
        <f>VLOOKUP($A33,HAVERD!$A:$DP,P$2,FALSE)</f>
        <v>98.34</v>
      </c>
      <c r="Q33" s="7">
        <f>VLOOKUP($A33,HAVERD!$A:$DP,Q$2,FALSE)</f>
        <v>93.58</v>
      </c>
      <c r="R33" s="7">
        <f>VLOOKUP($A33,HAVERD!$A:$DP,R$2,FALSE)</f>
        <v>91.7</v>
      </c>
      <c r="S33" s="7">
        <f>VLOOKUP($A33,HAVERD!$A:$DP,S$2,FALSE)</f>
        <v>91.6</v>
      </c>
      <c r="T33" s="7">
        <f>VLOOKUP($A33,HAVERD!$A:$DP,T$2,FALSE)</f>
        <v>92.24</v>
      </c>
      <c r="U33" s="7">
        <f>VLOOKUP($A33,HAVERD!$A:$DP,U$2,FALSE)</f>
        <v>93.46</v>
      </c>
      <c r="V33" s="7">
        <f>VLOOKUP($A33,HAVERD!$A:$DP,V$2,FALSE)</f>
        <v>93.97</v>
      </c>
      <c r="W33" s="7">
        <f>VLOOKUP($A33,HAVERD!$A:$DP,W$2,FALSE)</f>
        <v>95.15</v>
      </c>
      <c r="X33" s="7">
        <f>VLOOKUP($A33,HAVERD!$A:$DP,X$2,FALSE)</f>
        <v>96.43</v>
      </c>
      <c r="Y33" s="7">
        <f>VLOOKUP($A33,HAVERD!$A:$DP,Y$2,FALSE)</f>
        <v>97.92</v>
      </c>
      <c r="Z33" s="7">
        <f>VLOOKUP($A33,HAVERD!$A:$DP,Z$2,FALSE)</f>
        <v>96.22</v>
      </c>
      <c r="AA33" s="7">
        <f>VLOOKUP($A33,HAVERD!$A:$DP,AA$2,FALSE)</f>
        <v>88.97</v>
      </c>
      <c r="AB33" s="7">
        <f>VLOOKUP($A33,HAVERD!$A:$DP,AB$2,FALSE)</f>
        <v>78.67</v>
      </c>
      <c r="AC33" s="7">
        <f>VLOOKUP($A33,HAVERD!$A:$DP,AC$2,FALSE)</f>
        <v>75.08</v>
      </c>
      <c r="AD33" s="7">
        <f>VLOOKUP($A33,HAVERD!$A:$DP,AD$2,FALSE)</f>
        <v>73.97</v>
      </c>
      <c r="AE33" s="7">
        <f>VLOOKUP($A33,HAVERD!$A:$DP,AE$2,FALSE)</f>
        <v>75.58</v>
      </c>
      <c r="AF33" s="7">
        <f>VLOOKUP($A33,HAVERD!$A:$DP,AF$2,FALSE)</f>
        <v>75.86</v>
      </c>
      <c r="AG33" s="7">
        <f>VLOOKUP($A33,HAVERD!$A:$DP,AG$2,FALSE)</f>
        <v>76.34</v>
      </c>
      <c r="AH33" s="7">
        <f>VLOOKUP($A33,HAVERD!$A:$DP,AH$2,FALSE)</f>
        <v>79.09</v>
      </c>
      <c r="AI33" s="7">
        <f>VLOOKUP($A33,HAVERD!$A:$DP,AI$2,FALSE)</f>
        <v>80.72</v>
      </c>
      <c r="AJ33" s="7">
        <f>VLOOKUP($A33,HAVERD!$A:$DP,AJ$2,FALSE)</f>
        <v>83.26</v>
      </c>
      <c r="AK33" s="7">
        <f>VLOOKUP($A33,HAVERD!$A:$DP,AK$2,FALSE)</f>
        <v>84.77</v>
      </c>
      <c r="AL33" s="7">
        <f>VLOOKUP($A33,HAVERD!$A:$DP,AL$2,FALSE)</f>
        <v>84.39</v>
      </c>
      <c r="AM33" s="7">
        <f>VLOOKUP($A33,HAVERD!$A:$DP,AM$2,FALSE)</f>
        <v>79.69</v>
      </c>
      <c r="AN33" s="7">
        <f>VLOOKUP($A33,HAVERD!$A:$DP,AN$2,FALSE)</f>
        <v>72.11</v>
      </c>
      <c r="AO33" s="7">
        <f>VLOOKUP($A33,HAVERD!$A:$DP,AO$2,FALSE)</f>
        <v>67.349999999999994</v>
      </c>
      <c r="AP33" s="7">
        <f>VLOOKUP($A33,HAVERD!$A:$DP,AP$2,FALSE)</f>
        <v>65.53</v>
      </c>
      <c r="AQ33" s="7">
        <f>VLOOKUP($A33,HAVERD!$A:$DP,AQ$2,FALSE)</f>
        <v>65.38</v>
      </c>
      <c r="AR33" s="7">
        <f>VLOOKUP($A33,HAVERD!$A:$DP,AR$2,FALSE)</f>
        <v>65.38</v>
      </c>
      <c r="AS33" s="7">
        <f>VLOOKUP($A33,HAVERD!$A:$DP,AS$2,FALSE)</f>
        <v>68.44</v>
      </c>
      <c r="AT33" s="7">
        <f>VLOOKUP($A33,HAVERD!$A:$DP,AT$2,FALSE)</f>
        <v>73.16</v>
      </c>
      <c r="AU33" s="7">
        <f>VLOOKUP($A33,HAVERD!$A:$DP,AU$2,FALSE)</f>
        <v>75.260000000000005</v>
      </c>
      <c r="AV33" s="7">
        <f>VLOOKUP($A33,HAVERD!$A:$DP,AV$2,FALSE)</f>
        <v>76.3</v>
      </c>
      <c r="AW33" s="7">
        <f>VLOOKUP($A33,HAVERD!$A:$DP,AW$2,FALSE)</f>
        <v>76.77</v>
      </c>
      <c r="AZ33" s="6">
        <f t="shared" si="21"/>
        <v>45770</v>
      </c>
      <c r="BA33" s="7">
        <f>_xlfn.IFNA(VLOOKUP($AZ33,HAVERD!$A:$DP,BA$2,FALSE),"")</f>
        <v>83.61</v>
      </c>
      <c r="BB33" s="7">
        <f>_xlfn.IFNA(VLOOKUP($AZ33,HAVERD!$A:$DP,BB$2,FALSE),"")</f>
        <v>83.76</v>
      </c>
      <c r="BC33" s="7">
        <f>_xlfn.IFNA(VLOOKUP($AZ33,HAVERD!$A:$DP,BC$2,FALSE),"")</f>
        <v>83.02</v>
      </c>
      <c r="BD33" s="7">
        <f>_xlfn.IFNA(VLOOKUP($AZ33,HAVERD!$A:$DP,BD$2,FALSE),"")</f>
        <v>83.98</v>
      </c>
      <c r="BE33" s="7">
        <f>_xlfn.IFNA(VLOOKUP($AZ33,HAVERD!$A:$DP,BE$2,FALSE),"")</f>
        <v>85.95</v>
      </c>
      <c r="BF33" s="7">
        <f>_xlfn.IFNA(VLOOKUP($AZ33,HAVERD!$A:$DP,BF$2,FALSE),"")</f>
        <v>85.94</v>
      </c>
      <c r="BG33" s="7">
        <f>_xlfn.IFNA(VLOOKUP($AZ33,HAVERD!$A:$DP,BG$2,FALSE),"")</f>
        <v>92.34</v>
      </c>
      <c r="BH33" s="7">
        <f>_xlfn.IFNA(VLOOKUP($AZ33,HAVERD!$A:$DP,BH$2,FALSE),"")</f>
        <v>94.2</v>
      </c>
      <c r="BI33" s="7">
        <f>_xlfn.IFNA(VLOOKUP($AZ33,HAVERD!$A:$DP,BI$2,FALSE),"")</f>
        <v>94.57</v>
      </c>
      <c r="BJ33" s="7">
        <f>_xlfn.IFNA(VLOOKUP($AZ33,HAVERD!$A:$DP,BJ$2,FALSE),"")</f>
        <v>94.24</v>
      </c>
      <c r="BK33" s="7">
        <f>_xlfn.IFNA(VLOOKUP($AZ33,HAVERD!$A:$DP,BK$2,FALSE),"")</f>
        <v>91.17</v>
      </c>
      <c r="BL33" s="7">
        <f>_xlfn.IFNA(VLOOKUP($AZ33,HAVERD!$A:$DP,BL$2,FALSE),"")</f>
        <v>83.41</v>
      </c>
      <c r="BM33" s="7">
        <f>_xlfn.IFNA(VLOOKUP($AZ33,HAVERD!$A:$DP,BM$2,FALSE),"")</f>
        <v>79.7</v>
      </c>
      <c r="BN33" s="7">
        <f>_xlfn.IFNA(VLOOKUP($AZ33,HAVERD!$A:$DP,BN$2,FALSE),"")</f>
        <v>76.64</v>
      </c>
      <c r="BO33" s="7">
        <f>_xlfn.IFNA(VLOOKUP($AZ33,HAVERD!$A:$DP,BO$2,FALSE),"")</f>
        <v>76.86</v>
      </c>
      <c r="BP33" s="7">
        <f>_xlfn.IFNA(VLOOKUP($AZ33,HAVERD!$A:$DP,BP$2,FALSE),"")</f>
        <v>77.58</v>
      </c>
      <c r="BQ33" s="7">
        <f>_xlfn.IFNA(VLOOKUP($AZ33,HAVERD!$A:$DP,BQ$2,FALSE),"")</f>
        <v>77.84</v>
      </c>
      <c r="BR33" s="7">
        <f>_xlfn.IFNA(VLOOKUP($AZ33,HAVERD!$A:$DP,BR$2,FALSE),"")</f>
        <v>81.36</v>
      </c>
      <c r="BS33" s="7">
        <f>_xlfn.IFNA(VLOOKUP($AZ33,HAVERD!$A:$DP,BS$2,FALSE),"")</f>
        <v>83.95</v>
      </c>
      <c r="BT33" s="7">
        <f>_xlfn.IFNA(VLOOKUP($AZ33,HAVERD!$A:$DP,BT$2,FALSE),"")</f>
        <v>85.26</v>
      </c>
      <c r="BU33" s="7">
        <f>_xlfn.IFNA(VLOOKUP($AZ33,HAVERD!$A:$DP,BU$2,FALSE),"")</f>
        <v>87.82</v>
      </c>
      <c r="BV33" s="7">
        <f>_xlfn.IFNA(VLOOKUP($AZ33,HAVERD!$A:$DP,BV$2,FALSE),"")</f>
        <v>87.81</v>
      </c>
      <c r="BW33" s="7">
        <f>_xlfn.IFNA(VLOOKUP($AZ33,HAVERD!$A:$DP,BW$2,FALSE),"")</f>
        <v>80.8</v>
      </c>
      <c r="BX33" s="7">
        <f>_xlfn.IFNA(VLOOKUP($AZ33,HAVERD!$A:$DP,BX$2,FALSE),"")</f>
        <v>73.05</v>
      </c>
      <c r="BY33" s="7">
        <f>_xlfn.IFNA(VLOOKUP($AZ33,HAVERD!$A:$DP,BY$2,FALSE),"")</f>
        <v>70.650000000000006</v>
      </c>
      <c r="BZ33" s="7">
        <f>_xlfn.IFNA(VLOOKUP($AZ33,HAVERD!$A:$DP,BZ$2,FALSE),"")</f>
        <v>69.150000000000006</v>
      </c>
      <c r="CA33" s="7">
        <f>_xlfn.IFNA(VLOOKUP($AZ33,HAVERD!$A:$DP,CA$2,FALSE),"")</f>
        <v>68.209999999999994</v>
      </c>
      <c r="CB33" s="7">
        <f>_xlfn.IFNA(VLOOKUP($AZ33,HAVERD!$A:$DP,CB$2,FALSE),"")</f>
        <v>68.38</v>
      </c>
      <c r="CC33" s="7">
        <f>_xlfn.IFNA(VLOOKUP($AZ33,HAVERD!$A:$DP,CC$2,FALSE),"")</f>
        <v>69.47</v>
      </c>
      <c r="CD33" s="7">
        <f>_xlfn.IFNA(VLOOKUP($AZ33,HAVERD!$A:$DP,CD$2,FALSE),"")</f>
        <v>73.92</v>
      </c>
      <c r="CE33" s="7">
        <f>_xlfn.IFNA(VLOOKUP($AZ33,HAVERD!$A:$DP,CE$2,FALSE),"")</f>
        <v>76.39</v>
      </c>
      <c r="CF33" s="7">
        <f>_xlfn.IFNA(VLOOKUP($AZ33,HAVERD!$A:$DP,CF$2,FALSE),"")</f>
        <v>78.56</v>
      </c>
      <c r="CG33" s="7">
        <f>_xlfn.IFNA(VLOOKUP($AZ33,HAVERD!$A:$DP,CG$2,FALSE),"")</f>
        <v>79.739999999999995</v>
      </c>
      <c r="CH33" s="7">
        <f>_xlfn.IFNA(VLOOKUP($AZ33,HAVERD!$A:$DP,CH$2,FALSE),"")</f>
        <v>79.73</v>
      </c>
      <c r="CI33" s="7">
        <f>_xlfn.IFNA(VLOOKUP($AZ33,HAVERD!$A:$DP,CI$2,FALSE),"")</f>
        <v>75.489999999999995</v>
      </c>
      <c r="CJ33" s="7">
        <f>_xlfn.IFNA(VLOOKUP($AZ33,HAVERD!$A:$DP,CJ$2,FALSE),"")</f>
        <v>68.95</v>
      </c>
      <c r="CK33" s="7">
        <f>_xlfn.IFNA(VLOOKUP($AZ33,HAVERD!$A:$DP,CK$2,FALSE),"")</f>
        <v>64.69</v>
      </c>
      <c r="CL33" s="7">
        <f>_xlfn.IFNA(VLOOKUP($AZ33,HAVERD!$A:$DP,CL$2,FALSE),"")</f>
        <v>62.73</v>
      </c>
      <c r="CM33" s="7">
        <f>_xlfn.IFNA(VLOOKUP($AZ33,HAVERD!$A:$DP,CM$2,FALSE),"")</f>
        <v>62.56</v>
      </c>
      <c r="CN33" s="7">
        <f>_xlfn.IFNA(VLOOKUP($AZ33,HAVERD!$A:$DP,CN$2,FALSE),"")</f>
        <v>62.6</v>
      </c>
      <c r="CO33" s="7">
        <f>_xlfn.IFNA(VLOOKUP($AZ33,HAVERD!$A:$DP,CO$2,FALSE),"")</f>
        <v>65.06</v>
      </c>
      <c r="CP33" s="7">
        <f>_xlfn.IFNA(VLOOKUP($AZ33,HAVERD!$A:$DP,CP$2,FALSE),"")</f>
        <v>70.89</v>
      </c>
      <c r="CQ33" s="7">
        <f>_xlfn.IFNA(VLOOKUP($AZ33,HAVERD!$A:$DP,CQ$2,FALSE),"")</f>
        <v>72.77</v>
      </c>
      <c r="CR33" s="7">
        <f>_xlfn.IFNA(VLOOKUP($AZ33,HAVERD!$A:$DP,CR$2,FALSE),"")</f>
        <v>73.760000000000005</v>
      </c>
      <c r="CS33" s="7">
        <f>_xlfn.IFNA(VLOOKUP($AZ33,HAVERD!$A:$DP,CS$2,FALSE),"")</f>
        <v>74.489999999999995</v>
      </c>
      <c r="CT33" s="7">
        <f>_xlfn.IFNA(VLOOKUP($AZ33,HAVERD!$A:$DP,CT$2,FALSE),"")</f>
        <v>73.290000000000006</v>
      </c>
      <c r="CU33" s="7">
        <f>_xlfn.IFNA(VLOOKUP($AZ33,HAVERD!$A:$DP,CU$2,FALSE),"")</f>
        <v>72.25</v>
      </c>
      <c r="CV33" s="7">
        <f>_xlfn.IFNA(VLOOKUP($AZ33,HAVERD!$A:$DP,CV$2,FALSE),"")</f>
        <v>68.58</v>
      </c>
      <c r="CW33" s="7"/>
      <c r="CX33" s="7"/>
      <c r="CY33" s="7"/>
      <c r="CZ33" s="7"/>
      <c r="DA33" s="7"/>
      <c r="DB33" s="7"/>
      <c r="DC33" s="7"/>
      <c r="DD33" s="7"/>
      <c r="DE33" s="7"/>
      <c r="DF33" s="7"/>
      <c r="DG33" s="7"/>
      <c r="DH33" s="7"/>
    </row>
    <row r="34" spans="1:112" x14ac:dyDescent="0.35">
      <c r="A34" s="6">
        <f t="shared" si="20"/>
        <v>45685</v>
      </c>
      <c r="B34" s="7">
        <f>VLOOKUP($A34,HAVERD!$A:$DP,B$2,FALSE)</f>
        <v>121.2</v>
      </c>
      <c r="C34" s="7">
        <f>VLOOKUP($A34,HAVERD!$A:$DP,C$2,FALSE)</f>
        <v>118.7</v>
      </c>
      <c r="D34" s="7">
        <f>VLOOKUP($A34,HAVERD!$A:$DP,D$2,FALSE)</f>
        <v>118.25</v>
      </c>
      <c r="E34" s="7">
        <f>VLOOKUP($A34,HAVERD!$A:$DP,E$2,FALSE)</f>
        <v>117.9</v>
      </c>
      <c r="F34" s="7">
        <f>VLOOKUP($A34,HAVERD!$A:$DP,F$2,FALSE)</f>
        <v>117.92</v>
      </c>
      <c r="G34" s="7">
        <f>VLOOKUP($A34,HAVERD!$A:$DP,G$2,FALSE)</f>
        <v>116.79</v>
      </c>
      <c r="H34" s="7">
        <f>VLOOKUP($A34,HAVERD!$A:$DP,H$2,FALSE)</f>
        <v>117.23</v>
      </c>
      <c r="I34" s="7">
        <f>VLOOKUP($A34,HAVERD!$A:$DP,I$2,FALSE)</f>
        <v>118.58</v>
      </c>
      <c r="J34" s="7">
        <f>VLOOKUP($A34,HAVERD!$A:$DP,J$2,FALSE)</f>
        <v>114.13</v>
      </c>
      <c r="K34" s="7">
        <f>VLOOKUP($A34,HAVERD!$A:$DP,K$2,FALSE)</f>
        <v>113.59</v>
      </c>
      <c r="L34" s="7">
        <f>VLOOKUP($A34,HAVERD!$A:$DP,L$2,FALSE)</f>
        <v>113.85</v>
      </c>
      <c r="M34" s="7">
        <f>VLOOKUP($A34,HAVERD!$A:$DP,M$2,FALSE)</f>
        <v>113.11</v>
      </c>
      <c r="N34" s="7">
        <f>VLOOKUP($A34,HAVERD!$A:$DP,N$2,FALSE)</f>
        <v>112.29</v>
      </c>
      <c r="O34" s="7">
        <f>VLOOKUP($A34,HAVERD!$A:$DP,O$2,FALSE)</f>
        <v>108.63</v>
      </c>
      <c r="P34" s="7">
        <f>VLOOKUP($A34,HAVERD!$A:$DP,P$2,FALSE)</f>
        <v>98.32</v>
      </c>
      <c r="Q34" s="7">
        <f>VLOOKUP($A34,HAVERD!$A:$DP,Q$2,FALSE)</f>
        <v>93.6</v>
      </c>
      <c r="R34" s="7">
        <f>VLOOKUP($A34,HAVERD!$A:$DP,R$2,FALSE)</f>
        <v>91.7</v>
      </c>
      <c r="S34" s="7">
        <f>VLOOKUP($A34,HAVERD!$A:$DP,S$2,FALSE)</f>
        <v>91.67</v>
      </c>
      <c r="T34" s="7">
        <f>VLOOKUP($A34,HAVERD!$A:$DP,T$2,FALSE)</f>
        <v>92.14</v>
      </c>
      <c r="U34" s="7">
        <f>VLOOKUP($A34,HAVERD!$A:$DP,U$2,FALSE)</f>
        <v>93.34</v>
      </c>
      <c r="V34" s="7">
        <f>VLOOKUP($A34,HAVERD!$A:$DP,V$2,FALSE)</f>
        <v>94.12</v>
      </c>
      <c r="W34" s="7">
        <f>VLOOKUP($A34,HAVERD!$A:$DP,W$2,FALSE)</f>
        <v>95.28</v>
      </c>
      <c r="X34" s="7">
        <f>VLOOKUP($A34,HAVERD!$A:$DP,X$2,FALSE)</f>
        <v>96.57</v>
      </c>
      <c r="Y34" s="7">
        <f>VLOOKUP($A34,HAVERD!$A:$DP,Y$2,FALSE)</f>
        <v>98.01</v>
      </c>
      <c r="Z34" s="7">
        <f>VLOOKUP($A34,HAVERD!$A:$DP,Z$2,FALSE)</f>
        <v>96.32</v>
      </c>
      <c r="AA34" s="7">
        <f>VLOOKUP($A34,HAVERD!$A:$DP,AA$2,FALSE)</f>
        <v>89.05</v>
      </c>
      <c r="AB34" s="7">
        <f>VLOOKUP($A34,HAVERD!$A:$DP,AB$2,FALSE)</f>
        <v>79.05</v>
      </c>
      <c r="AC34" s="7">
        <f>VLOOKUP($A34,HAVERD!$A:$DP,AC$2,FALSE)</f>
        <v>75.459999999999994</v>
      </c>
      <c r="AD34" s="7">
        <f>VLOOKUP($A34,HAVERD!$A:$DP,AD$2,FALSE)</f>
        <v>74.349999999999994</v>
      </c>
      <c r="AE34" s="7">
        <f>VLOOKUP($A34,HAVERD!$A:$DP,AE$2,FALSE)</f>
        <v>75.89</v>
      </c>
      <c r="AF34" s="7">
        <f>VLOOKUP($A34,HAVERD!$A:$DP,AF$2,FALSE)</f>
        <v>76.17</v>
      </c>
      <c r="AG34" s="7">
        <f>VLOOKUP($A34,HAVERD!$A:$DP,AG$2,FALSE)</f>
        <v>76.650000000000006</v>
      </c>
      <c r="AH34" s="7">
        <f>VLOOKUP($A34,HAVERD!$A:$DP,AH$2,FALSE)</f>
        <v>79.12</v>
      </c>
      <c r="AI34" s="7">
        <f>VLOOKUP($A34,HAVERD!$A:$DP,AI$2,FALSE)</f>
        <v>80.72</v>
      </c>
      <c r="AJ34" s="7">
        <f>VLOOKUP($A34,HAVERD!$A:$DP,AJ$2,FALSE)</f>
        <v>83.26</v>
      </c>
      <c r="AK34" s="7">
        <f>VLOOKUP($A34,HAVERD!$A:$DP,AK$2,FALSE)</f>
        <v>84.63</v>
      </c>
      <c r="AL34" s="7">
        <f>VLOOKUP($A34,HAVERD!$A:$DP,AL$2,FALSE)</f>
        <v>84.25</v>
      </c>
      <c r="AM34" s="7">
        <f>VLOOKUP($A34,HAVERD!$A:$DP,AM$2,FALSE)</f>
        <v>79.540000000000006</v>
      </c>
      <c r="AN34" s="7">
        <f>VLOOKUP($A34,HAVERD!$A:$DP,AN$2,FALSE)</f>
        <v>71.69</v>
      </c>
      <c r="AO34" s="7">
        <f>VLOOKUP($A34,HAVERD!$A:$DP,AO$2,FALSE)</f>
        <v>66.930000000000007</v>
      </c>
      <c r="AP34" s="7">
        <f>VLOOKUP($A34,HAVERD!$A:$DP,AP$2,FALSE)</f>
        <v>65.11</v>
      </c>
      <c r="AQ34" s="7">
        <f>VLOOKUP($A34,HAVERD!$A:$DP,AQ$2,FALSE)</f>
        <v>64.95</v>
      </c>
      <c r="AR34" s="7">
        <f>VLOOKUP($A34,HAVERD!$A:$DP,AR$2,FALSE)</f>
        <v>64.95</v>
      </c>
      <c r="AS34" s="7">
        <f>VLOOKUP($A34,HAVERD!$A:$DP,AS$2,FALSE)</f>
        <v>68.010000000000005</v>
      </c>
      <c r="AT34" s="7">
        <f>VLOOKUP($A34,HAVERD!$A:$DP,AT$2,FALSE)</f>
        <v>72.73</v>
      </c>
      <c r="AU34" s="7">
        <f>VLOOKUP($A34,HAVERD!$A:$DP,AU$2,FALSE)</f>
        <v>74.83</v>
      </c>
      <c r="AV34" s="7">
        <f>VLOOKUP($A34,HAVERD!$A:$DP,AV$2,FALSE)</f>
        <v>75.87</v>
      </c>
      <c r="AW34" s="7">
        <f>VLOOKUP($A34,HAVERD!$A:$DP,AW$2,FALSE)</f>
        <v>76.08</v>
      </c>
      <c r="AZ34" s="6">
        <f t="shared" si="21"/>
        <v>45771</v>
      </c>
      <c r="BA34" s="7">
        <f>_xlfn.IFNA(VLOOKUP($AZ34,HAVERD!$A:$DP,BA$2,FALSE),"")</f>
        <v>81.25</v>
      </c>
      <c r="BB34" s="7">
        <f>_xlfn.IFNA(VLOOKUP($AZ34,HAVERD!$A:$DP,BB$2,FALSE),"")</f>
        <v>81.69</v>
      </c>
      <c r="BC34" s="7">
        <f>_xlfn.IFNA(VLOOKUP($AZ34,HAVERD!$A:$DP,BC$2,FALSE),"")</f>
        <v>80.83</v>
      </c>
      <c r="BD34" s="7">
        <f>_xlfn.IFNA(VLOOKUP($AZ34,HAVERD!$A:$DP,BD$2,FALSE),"")</f>
        <v>82.02</v>
      </c>
      <c r="BE34" s="7">
        <f>_xlfn.IFNA(VLOOKUP($AZ34,HAVERD!$A:$DP,BE$2,FALSE),"")</f>
        <v>83.93</v>
      </c>
      <c r="BF34" s="7">
        <f>_xlfn.IFNA(VLOOKUP($AZ34,HAVERD!$A:$DP,BF$2,FALSE),"")</f>
        <v>84.15</v>
      </c>
      <c r="BG34" s="7">
        <f>_xlfn.IFNA(VLOOKUP($AZ34,HAVERD!$A:$DP,BG$2,FALSE),"")</f>
        <v>91.1</v>
      </c>
      <c r="BH34" s="7">
        <f>_xlfn.IFNA(VLOOKUP($AZ34,HAVERD!$A:$DP,BH$2,FALSE),"")</f>
        <v>92.84</v>
      </c>
      <c r="BI34" s="7">
        <f>_xlfn.IFNA(VLOOKUP($AZ34,HAVERD!$A:$DP,BI$2,FALSE),"")</f>
        <v>93.4</v>
      </c>
      <c r="BJ34" s="7">
        <f>_xlfn.IFNA(VLOOKUP($AZ34,HAVERD!$A:$DP,BJ$2,FALSE),"")</f>
        <v>92.83</v>
      </c>
      <c r="BK34" s="7">
        <f>_xlfn.IFNA(VLOOKUP($AZ34,HAVERD!$A:$DP,BK$2,FALSE),"")</f>
        <v>90.09</v>
      </c>
      <c r="BL34" s="7">
        <f>_xlfn.IFNA(VLOOKUP($AZ34,HAVERD!$A:$DP,BL$2,FALSE),"")</f>
        <v>81.92</v>
      </c>
      <c r="BM34" s="7">
        <f>_xlfn.IFNA(VLOOKUP($AZ34,HAVERD!$A:$DP,BM$2,FALSE),"")</f>
        <v>78.37</v>
      </c>
      <c r="BN34" s="7">
        <f>_xlfn.IFNA(VLOOKUP($AZ34,HAVERD!$A:$DP,BN$2,FALSE),"")</f>
        <v>75.34</v>
      </c>
      <c r="BO34" s="7">
        <f>_xlfn.IFNA(VLOOKUP($AZ34,HAVERD!$A:$DP,BO$2,FALSE),"")</f>
        <v>75.7</v>
      </c>
      <c r="BP34" s="7">
        <f>_xlfn.IFNA(VLOOKUP($AZ34,HAVERD!$A:$DP,BP$2,FALSE),"")</f>
        <v>76.41</v>
      </c>
      <c r="BQ34" s="7">
        <f>_xlfn.IFNA(VLOOKUP($AZ34,HAVERD!$A:$DP,BQ$2,FALSE),"")</f>
        <v>76.72</v>
      </c>
      <c r="BR34" s="7">
        <f>_xlfn.IFNA(VLOOKUP($AZ34,HAVERD!$A:$DP,BR$2,FALSE),"")</f>
        <v>80.319999999999993</v>
      </c>
      <c r="BS34" s="7">
        <f>_xlfn.IFNA(VLOOKUP($AZ34,HAVERD!$A:$DP,BS$2,FALSE),"")</f>
        <v>82.95</v>
      </c>
      <c r="BT34" s="7">
        <f>_xlfn.IFNA(VLOOKUP($AZ34,HAVERD!$A:$DP,BT$2,FALSE),"")</f>
        <v>84.32</v>
      </c>
      <c r="BU34" s="7">
        <f>_xlfn.IFNA(VLOOKUP($AZ34,HAVERD!$A:$DP,BU$2,FALSE),"")</f>
        <v>86.87</v>
      </c>
      <c r="BV34" s="7">
        <f>_xlfn.IFNA(VLOOKUP($AZ34,HAVERD!$A:$DP,BV$2,FALSE),"")</f>
        <v>86.92</v>
      </c>
      <c r="BW34" s="7">
        <f>_xlfn.IFNA(VLOOKUP($AZ34,HAVERD!$A:$DP,BW$2,FALSE),"")</f>
        <v>79.930000000000007</v>
      </c>
      <c r="BX34" s="7">
        <f>_xlfn.IFNA(VLOOKUP($AZ34,HAVERD!$A:$DP,BX$2,FALSE),"")</f>
        <v>72.38</v>
      </c>
      <c r="BY34" s="7">
        <f>_xlfn.IFNA(VLOOKUP($AZ34,HAVERD!$A:$DP,BY$2,FALSE),"")</f>
        <v>70</v>
      </c>
      <c r="BZ34" s="7">
        <f>_xlfn.IFNA(VLOOKUP($AZ34,HAVERD!$A:$DP,BZ$2,FALSE),"")</f>
        <v>68.510000000000005</v>
      </c>
      <c r="CA34" s="7">
        <f>_xlfn.IFNA(VLOOKUP($AZ34,HAVERD!$A:$DP,CA$2,FALSE),"")</f>
        <v>67.73</v>
      </c>
      <c r="CB34" s="7">
        <f>_xlfn.IFNA(VLOOKUP($AZ34,HAVERD!$A:$DP,CB$2,FALSE),"")</f>
        <v>67.930000000000007</v>
      </c>
      <c r="CC34" s="7">
        <f>_xlfn.IFNA(VLOOKUP($AZ34,HAVERD!$A:$DP,CC$2,FALSE),"")</f>
        <v>68.98</v>
      </c>
      <c r="CD34" s="7">
        <f>_xlfn.IFNA(VLOOKUP($AZ34,HAVERD!$A:$DP,CD$2,FALSE),"")</f>
        <v>73.44</v>
      </c>
      <c r="CE34" s="7">
        <f>_xlfn.IFNA(VLOOKUP($AZ34,HAVERD!$A:$DP,CE$2,FALSE),"")</f>
        <v>75.94</v>
      </c>
      <c r="CF34" s="7">
        <f>_xlfn.IFNA(VLOOKUP($AZ34,HAVERD!$A:$DP,CF$2,FALSE),"")</f>
        <v>78.150000000000006</v>
      </c>
      <c r="CG34" s="7">
        <f>_xlfn.IFNA(VLOOKUP($AZ34,HAVERD!$A:$DP,CG$2,FALSE),"")</f>
        <v>79.37</v>
      </c>
      <c r="CH34" s="7">
        <f>_xlfn.IFNA(VLOOKUP($AZ34,HAVERD!$A:$DP,CH$2,FALSE),"")</f>
        <v>79.41</v>
      </c>
      <c r="CI34" s="7">
        <f>_xlfn.IFNA(VLOOKUP($AZ34,HAVERD!$A:$DP,CI$2,FALSE),"")</f>
        <v>75.23</v>
      </c>
      <c r="CJ34" s="7">
        <f>_xlfn.IFNA(VLOOKUP($AZ34,HAVERD!$A:$DP,CJ$2,FALSE),"")</f>
        <v>68.75</v>
      </c>
      <c r="CK34" s="7">
        <f>_xlfn.IFNA(VLOOKUP($AZ34,HAVERD!$A:$DP,CK$2,FALSE),"")</f>
        <v>64.540000000000006</v>
      </c>
      <c r="CL34" s="7">
        <f>_xlfn.IFNA(VLOOKUP($AZ34,HAVERD!$A:$DP,CL$2,FALSE),"")</f>
        <v>62.62</v>
      </c>
      <c r="CM34" s="7">
        <f>_xlfn.IFNA(VLOOKUP($AZ34,HAVERD!$A:$DP,CM$2,FALSE),"")</f>
        <v>62.48</v>
      </c>
      <c r="CN34" s="7">
        <f>_xlfn.IFNA(VLOOKUP($AZ34,HAVERD!$A:$DP,CN$2,FALSE),"")</f>
        <v>62.52</v>
      </c>
      <c r="CO34" s="7">
        <f>_xlfn.IFNA(VLOOKUP($AZ34,HAVERD!$A:$DP,CO$2,FALSE),"")</f>
        <v>65</v>
      </c>
      <c r="CP34" s="7">
        <f>_xlfn.IFNA(VLOOKUP($AZ34,HAVERD!$A:$DP,CP$2,FALSE),"")</f>
        <v>70.78</v>
      </c>
      <c r="CQ34" s="7">
        <f>_xlfn.IFNA(VLOOKUP($AZ34,HAVERD!$A:$DP,CQ$2,FALSE),"")</f>
        <v>72.67</v>
      </c>
      <c r="CR34" s="7">
        <f>_xlfn.IFNA(VLOOKUP($AZ34,HAVERD!$A:$DP,CR$2,FALSE),"")</f>
        <v>73.66</v>
      </c>
      <c r="CS34" s="7">
        <f>_xlfn.IFNA(VLOOKUP($AZ34,HAVERD!$A:$DP,CS$2,FALSE),"")</f>
        <v>74.25</v>
      </c>
      <c r="CT34" s="7">
        <f>_xlfn.IFNA(VLOOKUP($AZ34,HAVERD!$A:$DP,CT$2,FALSE),"")</f>
        <v>73.05</v>
      </c>
      <c r="CU34" s="7">
        <f>_xlfn.IFNA(VLOOKUP($AZ34,HAVERD!$A:$DP,CU$2,FALSE),"")</f>
        <v>72.010000000000005</v>
      </c>
      <c r="CV34" s="7">
        <f>_xlfn.IFNA(VLOOKUP($AZ34,HAVERD!$A:$DP,CV$2,FALSE),"")</f>
        <v>68.34</v>
      </c>
      <c r="CW34" s="7"/>
      <c r="CX34" s="7"/>
      <c r="CY34" s="7"/>
      <c r="CZ34" s="7"/>
      <c r="DA34" s="7"/>
      <c r="DB34" s="7"/>
      <c r="DC34" s="7"/>
      <c r="DD34" s="7"/>
      <c r="DE34" s="7"/>
      <c r="DF34" s="7"/>
      <c r="DG34" s="7"/>
      <c r="DH34" s="7"/>
    </row>
    <row r="35" spans="1:112" x14ac:dyDescent="0.35">
      <c r="A35" s="6">
        <f t="shared" si="20"/>
        <v>45686</v>
      </c>
      <c r="B35" s="7">
        <f>VLOOKUP($A35,HAVERD!$A:$DP,B$2,FALSE)</f>
        <v>128.56</v>
      </c>
      <c r="C35" s="7">
        <f>VLOOKUP($A35,HAVERD!$A:$DP,C$2,FALSE)</f>
        <v>125.79</v>
      </c>
      <c r="D35" s="7">
        <f>VLOOKUP($A35,HAVERD!$A:$DP,D$2,FALSE)</f>
        <v>124.73</v>
      </c>
      <c r="E35" s="7">
        <f>VLOOKUP($A35,HAVERD!$A:$DP,E$2,FALSE)</f>
        <v>124.31</v>
      </c>
      <c r="F35" s="7">
        <f>VLOOKUP($A35,HAVERD!$A:$DP,F$2,FALSE)</f>
        <v>124.41</v>
      </c>
      <c r="G35" s="7">
        <f>VLOOKUP($A35,HAVERD!$A:$DP,G$2,FALSE)</f>
        <v>123.12</v>
      </c>
      <c r="H35" s="7">
        <f>VLOOKUP($A35,HAVERD!$A:$DP,H$2,FALSE)</f>
        <v>123.43</v>
      </c>
      <c r="I35" s="7">
        <f>VLOOKUP($A35,HAVERD!$A:$DP,I$2,FALSE)</f>
        <v>124.81</v>
      </c>
      <c r="J35" s="7">
        <f>VLOOKUP($A35,HAVERD!$A:$DP,J$2,FALSE)</f>
        <v>119.42</v>
      </c>
      <c r="K35" s="7">
        <f>VLOOKUP($A35,HAVERD!$A:$DP,K$2,FALSE)</f>
        <v>117.42</v>
      </c>
      <c r="L35" s="7">
        <f>VLOOKUP($A35,HAVERD!$A:$DP,L$2,FALSE)</f>
        <v>118.42</v>
      </c>
      <c r="M35" s="7">
        <f>VLOOKUP($A35,HAVERD!$A:$DP,M$2,FALSE)</f>
        <v>116.96</v>
      </c>
      <c r="N35" s="7">
        <f>VLOOKUP($A35,HAVERD!$A:$DP,N$2,FALSE)</f>
        <v>115.78</v>
      </c>
      <c r="O35" s="7">
        <f>VLOOKUP($A35,HAVERD!$A:$DP,O$2,FALSE)</f>
        <v>111.97</v>
      </c>
      <c r="P35" s="7">
        <f>VLOOKUP($A35,HAVERD!$A:$DP,P$2,FALSE)</f>
        <v>101.26</v>
      </c>
      <c r="Q35" s="7">
        <f>VLOOKUP($A35,HAVERD!$A:$DP,Q$2,FALSE)</f>
        <v>96.41</v>
      </c>
      <c r="R35" s="7">
        <f>VLOOKUP($A35,HAVERD!$A:$DP,R$2,FALSE)</f>
        <v>94.41</v>
      </c>
      <c r="S35" s="7">
        <f>VLOOKUP($A35,HAVERD!$A:$DP,S$2,FALSE)</f>
        <v>94.48</v>
      </c>
      <c r="T35" s="7">
        <f>VLOOKUP($A35,HAVERD!$A:$DP,T$2,FALSE)</f>
        <v>94.9</v>
      </c>
      <c r="U35" s="7">
        <f>VLOOKUP($A35,HAVERD!$A:$DP,U$2,FALSE)</f>
        <v>95.71</v>
      </c>
      <c r="V35" s="7">
        <f>VLOOKUP($A35,HAVERD!$A:$DP,V$2,FALSE)</f>
        <v>96.35</v>
      </c>
      <c r="W35" s="7">
        <f>VLOOKUP($A35,HAVERD!$A:$DP,W$2,FALSE)</f>
        <v>97.37</v>
      </c>
      <c r="X35" s="7">
        <f>VLOOKUP($A35,HAVERD!$A:$DP,X$2,FALSE)</f>
        <v>98.4</v>
      </c>
      <c r="Y35" s="7">
        <f>VLOOKUP($A35,HAVERD!$A:$DP,Y$2,FALSE)</f>
        <v>99.75</v>
      </c>
      <c r="Z35" s="7">
        <f>VLOOKUP($A35,HAVERD!$A:$DP,Z$2,FALSE)</f>
        <v>98.05</v>
      </c>
      <c r="AA35" s="7">
        <f>VLOOKUP($A35,HAVERD!$A:$DP,AA$2,FALSE)</f>
        <v>90.74</v>
      </c>
      <c r="AB35" s="7">
        <f>VLOOKUP($A35,HAVERD!$A:$DP,AB$2,FALSE)</f>
        <v>79.7</v>
      </c>
      <c r="AC35" s="7">
        <f>VLOOKUP($A35,HAVERD!$A:$DP,AC$2,FALSE)</f>
        <v>75.83</v>
      </c>
      <c r="AD35" s="7">
        <f>VLOOKUP($A35,HAVERD!$A:$DP,AD$2,FALSE)</f>
        <v>74.73</v>
      </c>
      <c r="AE35" s="7">
        <f>VLOOKUP($A35,HAVERD!$A:$DP,AE$2,FALSE)</f>
        <v>76.319999999999993</v>
      </c>
      <c r="AF35" s="7">
        <f>VLOOKUP($A35,HAVERD!$A:$DP,AF$2,FALSE)</f>
        <v>76.61</v>
      </c>
      <c r="AG35" s="7">
        <f>VLOOKUP($A35,HAVERD!$A:$DP,AG$2,FALSE)</f>
        <v>77.09</v>
      </c>
      <c r="AH35" s="7">
        <f>VLOOKUP($A35,HAVERD!$A:$DP,AH$2,FALSE)</f>
        <v>79.709999999999994</v>
      </c>
      <c r="AI35" s="7">
        <f>VLOOKUP($A35,HAVERD!$A:$DP,AI$2,FALSE)</f>
        <v>81.31</v>
      </c>
      <c r="AJ35" s="7">
        <f>VLOOKUP($A35,HAVERD!$A:$DP,AJ$2,FALSE)</f>
        <v>83.84</v>
      </c>
      <c r="AK35" s="7">
        <f>VLOOKUP($A35,HAVERD!$A:$DP,AK$2,FALSE)</f>
        <v>85.32</v>
      </c>
      <c r="AL35" s="7">
        <f>VLOOKUP($A35,HAVERD!$A:$DP,AL$2,FALSE)</f>
        <v>85.12</v>
      </c>
      <c r="AM35" s="7">
        <f>VLOOKUP($A35,HAVERD!$A:$DP,AM$2,FALSE)</f>
        <v>80.599999999999994</v>
      </c>
      <c r="AN35" s="7">
        <f>VLOOKUP($A35,HAVERD!$A:$DP,AN$2,FALSE)</f>
        <v>72.790000000000006</v>
      </c>
      <c r="AO35" s="7">
        <f>VLOOKUP($A35,HAVERD!$A:$DP,AO$2,FALSE)</f>
        <v>68.05</v>
      </c>
      <c r="AP35" s="7">
        <f>VLOOKUP($A35,HAVERD!$A:$DP,AP$2,FALSE)</f>
        <v>66.23</v>
      </c>
      <c r="AQ35" s="7">
        <f>VLOOKUP($A35,HAVERD!$A:$DP,AQ$2,FALSE)</f>
        <v>66.069999999999993</v>
      </c>
      <c r="AR35" s="7">
        <f>VLOOKUP($A35,HAVERD!$A:$DP,AR$2,FALSE)</f>
        <v>66.069999999999993</v>
      </c>
      <c r="AS35" s="7">
        <f>VLOOKUP($A35,HAVERD!$A:$DP,AS$2,FALSE)</f>
        <v>69.13</v>
      </c>
      <c r="AT35" s="7">
        <f>VLOOKUP($A35,HAVERD!$A:$DP,AT$2,FALSE)</f>
        <v>73.89</v>
      </c>
      <c r="AU35" s="7">
        <f>VLOOKUP($A35,HAVERD!$A:$DP,AU$2,FALSE)</f>
        <v>76</v>
      </c>
      <c r="AV35" s="7">
        <f>VLOOKUP($A35,HAVERD!$A:$DP,AV$2,FALSE)</f>
        <v>77.040000000000006</v>
      </c>
      <c r="AW35" s="7">
        <f>VLOOKUP($A35,HAVERD!$A:$DP,AW$2,FALSE)</f>
        <v>77.37</v>
      </c>
      <c r="AZ35" s="6">
        <f t="shared" si="21"/>
        <v>45772</v>
      </c>
      <c r="BA35" s="7">
        <f>_xlfn.IFNA(VLOOKUP($AZ35,HAVERD!$A:$DP,BA$2,FALSE),"")</f>
        <v>78.569999999999993</v>
      </c>
      <c r="BB35" s="7">
        <f>_xlfn.IFNA(VLOOKUP($AZ35,HAVERD!$A:$DP,BB$2,FALSE),"")</f>
        <v>78.959999999999994</v>
      </c>
      <c r="BC35" s="7">
        <f>_xlfn.IFNA(VLOOKUP($AZ35,HAVERD!$A:$DP,BC$2,FALSE),"")</f>
        <v>78.150000000000006</v>
      </c>
      <c r="BD35" s="7">
        <f>_xlfn.IFNA(VLOOKUP($AZ35,HAVERD!$A:$DP,BD$2,FALSE),"")</f>
        <v>79.23</v>
      </c>
      <c r="BE35" s="7">
        <f>_xlfn.IFNA(VLOOKUP($AZ35,HAVERD!$A:$DP,BE$2,FALSE),"")</f>
        <v>81.22</v>
      </c>
      <c r="BF35" s="7">
        <f>_xlfn.IFNA(VLOOKUP($AZ35,HAVERD!$A:$DP,BF$2,FALSE),"")</f>
        <v>81.44</v>
      </c>
      <c r="BG35" s="7">
        <f>_xlfn.IFNA(VLOOKUP($AZ35,HAVERD!$A:$DP,BG$2,FALSE),"")</f>
        <v>87.94</v>
      </c>
      <c r="BH35" s="7">
        <f>_xlfn.IFNA(VLOOKUP($AZ35,HAVERD!$A:$DP,BH$2,FALSE),"")</f>
        <v>89.82</v>
      </c>
      <c r="BI35" s="7">
        <f>_xlfn.IFNA(VLOOKUP($AZ35,HAVERD!$A:$DP,BI$2,FALSE),"")</f>
        <v>90.28</v>
      </c>
      <c r="BJ35" s="7">
        <f>_xlfn.IFNA(VLOOKUP($AZ35,HAVERD!$A:$DP,BJ$2,FALSE),"")</f>
        <v>89.71</v>
      </c>
      <c r="BK35" s="7">
        <f>_xlfn.IFNA(VLOOKUP($AZ35,HAVERD!$A:$DP,BK$2,FALSE),"")</f>
        <v>86.97</v>
      </c>
      <c r="BL35" s="7">
        <f>_xlfn.IFNA(VLOOKUP($AZ35,HAVERD!$A:$DP,BL$2,FALSE),"")</f>
        <v>79.47</v>
      </c>
      <c r="BM35" s="7">
        <f>_xlfn.IFNA(VLOOKUP($AZ35,HAVERD!$A:$DP,BM$2,FALSE),"")</f>
        <v>75.92</v>
      </c>
      <c r="BN35" s="7">
        <f>_xlfn.IFNA(VLOOKUP($AZ35,HAVERD!$A:$DP,BN$2,FALSE),"")</f>
        <v>72.89</v>
      </c>
      <c r="BO35" s="7">
        <f>_xlfn.IFNA(VLOOKUP($AZ35,HAVERD!$A:$DP,BO$2,FALSE),"")</f>
        <v>73.25</v>
      </c>
      <c r="BP35" s="7">
        <f>_xlfn.IFNA(VLOOKUP($AZ35,HAVERD!$A:$DP,BP$2,FALSE),"")</f>
        <v>73.95</v>
      </c>
      <c r="BQ35" s="7">
        <f>_xlfn.IFNA(VLOOKUP($AZ35,HAVERD!$A:$DP,BQ$2,FALSE),"")</f>
        <v>74.260000000000005</v>
      </c>
      <c r="BR35" s="7">
        <f>_xlfn.IFNA(VLOOKUP($AZ35,HAVERD!$A:$DP,BR$2,FALSE),"")</f>
        <v>78.14</v>
      </c>
      <c r="BS35" s="7">
        <f>_xlfn.IFNA(VLOOKUP($AZ35,HAVERD!$A:$DP,BS$2,FALSE),"")</f>
        <v>80.75</v>
      </c>
      <c r="BT35" s="7">
        <f>_xlfn.IFNA(VLOOKUP($AZ35,HAVERD!$A:$DP,BT$2,FALSE),"")</f>
        <v>82.11</v>
      </c>
      <c r="BU35" s="7">
        <f>_xlfn.IFNA(VLOOKUP($AZ35,HAVERD!$A:$DP,BU$2,FALSE),"")</f>
        <v>84.64</v>
      </c>
      <c r="BV35" s="7">
        <f>_xlfn.IFNA(VLOOKUP($AZ35,HAVERD!$A:$DP,BV$2,FALSE),"")</f>
        <v>84.68</v>
      </c>
      <c r="BW35" s="7">
        <f>_xlfn.IFNA(VLOOKUP($AZ35,HAVERD!$A:$DP,BW$2,FALSE),"")</f>
        <v>77.67</v>
      </c>
      <c r="BX35" s="7">
        <f>_xlfn.IFNA(VLOOKUP($AZ35,HAVERD!$A:$DP,BX$2,FALSE),"")</f>
        <v>72.31</v>
      </c>
      <c r="BY35" s="7">
        <f>_xlfn.IFNA(VLOOKUP($AZ35,HAVERD!$A:$DP,BY$2,FALSE),"")</f>
        <v>69.91</v>
      </c>
      <c r="BZ35" s="7">
        <f>_xlfn.IFNA(VLOOKUP($AZ35,HAVERD!$A:$DP,BZ$2,FALSE),"")</f>
        <v>68.400000000000006</v>
      </c>
      <c r="CA35" s="7">
        <f>_xlfn.IFNA(VLOOKUP($AZ35,HAVERD!$A:$DP,CA$2,FALSE),"")</f>
        <v>67.61</v>
      </c>
      <c r="CB35" s="7">
        <f>_xlfn.IFNA(VLOOKUP($AZ35,HAVERD!$A:$DP,CB$2,FALSE),"")</f>
        <v>67.790000000000006</v>
      </c>
      <c r="CC35" s="7">
        <f>_xlfn.IFNA(VLOOKUP($AZ35,HAVERD!$A:$DP,CC$2,FALSE),"")</f>
        <v>68.83</v>
      </c>
      <c r="CD35" s="7">
        <f>_xlfn.IFNA(VLOOKUP($AZ35,HAVERD!$A:$DP,CD$2,FALSE),"")</f>
        <v>73.08</v>
      </c>
      <c r="CE35" s="7">
        <f>_xlfn.IFNA(VLOOKUP($AZ35,HAVERD!$A:$DP,CE$2,FALSE),"")</f>
        <v>75.569999999999993</v>
      </c>
      <c r="CF35" s="7">
        <f>_xlfn.IFNA(VLOOKUP($AZ35,HAVERD!$A:$DP,CF$2,FALSE),"")</f>
        <v>77.78</v>
      </c>
      <c r="CG35" s="7">
        <f>_xlfn.IFNA(VLOOKUP($AZ35,HAVERD!$A:$DP,CG$2,FALSE),"")</f>
        <v>79</v>
      </c>
      <c r="CH35" s="7">
        <f>_xlfn.IFNA(VLOOKUP($AZ35,HAVERD!$A:$DP,CH$2,FALSE),"")</f>
        <v>79.040000000000006</v>
      </c>
      <c r="CI35" s="7">
        <f>_xlfn.IFNA(VLOOKUP($AZ35,HAVERD!$A:$DP,CI$2,FALSE),"")</f>
        <v>74.86</v>
      </c>
      <c r="CJ35" s="7">
        <f>_xlfn.IFNA(VLOOKUP($AZ35,HAVERD!$A:$DP,CJ$2,FALSE),"")</f>
        <v>68.58</v>
      </c>
      <c r="CK35" s="7">
        <f>_xlfn.IFNA(VLOOKUP($AZ35,HAVERD!$A:$DP,CK$2,FALSE),"")</f>
        <v>64.37</v>
      </c>
      <c r="CL35" s="7">
        <f>_xlfn.IFNA(VLOOKUP($AZ35,HAVERD!$A:$DP,CL$2,FALSE),"")</f>
        <v>62.45</v>
      </c>
      <c r="CM35" s="7">
        <f>_xlfn.IFNA(VLOOKUP($AZ35,HAVERD!$A:$DP,CM$2,FALSE),"")</f>
        <v>62.31</v>
      </c>
      <c r="CN35" s="7">
        <f>_xlfn.IFNA(VLOOKUP($AZ35,HAVERD!$A:$DP,CN$2,FALSE),"")</f>
        <v>62.35</v>
      </c>
      <c r="CO35" s="7">
        <f>_xlfn.IFNA(VLOOKUP($AZ35,HAVERD!$A:$DP,CO$2,FALSE),"")</f>
        <v>64.83</v>
      </c>
      <c r="CP35" s="7">
        <f>_xlfn.IFNA(VLOOKUP($AZ35,HAVERD!$A:$DP,CP$2,FALSE),"")</f>
        <v>70.61</v>
      </c>
      <c r="CQ35" s="7">
        <f>_xlfn.IFNA(VLOOKUP($AZ35,HAVERD!$A:$DP,CQ$2,FALSE),"")</f>
        <v>72.5</v>
      </c>
      <c r="CR35" s="7">
        <f>_xlfn.IFNA(VLOOKUP($AZ35,HAVERD!$A:$DP,CR$2,FALSE),"")</f>
        <v>73.489999999999995</v>
      </c>
      <c r="CS35" s="7">
        <f>_xlfn.IFNA(VLOOKUP($AZ35,HAVERD!$A:$DP,CS$2,FALSE),"")</f>
        <v>74.09</v>
      </c>
      <c r="CT35" s="7">
        <f>_xlfn.IFNA(VLOOKUP($AZ35,HAVERD!$A:$DP,CT$2,FALSE),"")</f>
        <v>72.89</v>
      </c>
      <c r="CU35" s="7">
        <f>_xlfn.IFNA(VLOOKUP($AZ35,HAVERD!$A:$DP,CU$2,FALSE),"")</f>
        <v>71.849999999999994</v>
      </c>
      <c r="CV35" s="7">
        <f>_xlfn.IFNA(VLOOKUP($AZ35,HAVERD!$A:$DP,CV$2,FALSE),"")</f>
        <v>68.180000000000007</v>
      </c>
      <c r="CW35" s="7"/>
      <c r="CX35" s="7"/>
      <c r="CY35" s="7"/>
      <c r="CZ35" s="7"/>
      <c r="DA35" s="7"/>
      <c r="DB35" s="7"/>
      <c r="DC35" s="7"/>
      <c r="DD35" s="7"/>
      <c r="DE35" s="7"/>
      <c r="DF35" s="7"/>
      <c r="DG35" s="7"/>
      <c r="DH35" s="7"/>
    </row>
    <row r="36" spans="1:112" x14ac:dyDescent="0.35">
      <c r="A36" s="6">
        <f t="shared" si="20"/>
        <v>45687</v>
      </c>
      <c r="B36" s="7">
        <f>VLOOKUP($A36,HAVERD!$A:$DP,B$2,FALSE)</f>
        <v>129.41999999999999</v>
      </c>
      <c r="C36" s="7">
        <f>VLOOKUP($A36,HAVERD!$A:$DP,C$2,FALSE)</f>
        <v>126.34</v>
      </c>
      <c r="D36" s="7">
        <f>VLOOKUP($A36,HAVERD!$A:$DP,D$2,FALSE)</f>
        <v>124.82</v>
      </c>
      <c r="E36" s="7">
        <f>VLOOKUP($A36,HAVERD!$A:$DP,E$2,FALSE)</f>
        <v>124.32</v>
      </c>
      <c r="F36" s="7">
        <f>VLOOKUP($A36,HAVERD!$A:$DP,F$2,FALSE)</f>
        <v>124.48</v>
      </c>
      <c r="G36" s="7">
        <f>VLOOKUP($A36,HAVERD!$A:$DP,G$2,FALSE)</f>
        <v>123.08</v>
      </c>
      <c r="H36" s="7">
        <f>VLOOKUP($A36,HAVERD!$A:$DP,H$2,FALSE)</f>
        <v>123.37</v>
      </c>
      <c r="I36" s="7">
        <f>VLOOKUP($A36,HAVERD!$A:$DP,I$2,FALSE)</f>
        <v>124.77</v>
      </c>
      <c r="J36" s="7">
        <f>VLOOKUP($A36,HAVERD!$A:$DP,J$2,FALSE)</f>
        <v>118.9</v>
      </c>
      <c r="K36" s="7">
        <f>VLOOKUP($A36,HAVERD!$A:$DP,K$2,FALSE)</f>
        <v>115</v>
      </c>
      <c r="L36" s="7">
        <f>VLOOKUP($A36,HAVERD!$A:$DP,L$2,FALSE)</f>
        <v>116.95</v>
      </c>
      <c r="M36" s="7">
        <f>VLOOKUP($A36,HAVERD!$A:$DP,M$2,FALSE)</f>
        <v>115.18</v>
      </c>
      <c r="N36" s="7">
        <f>VLOOKUP($A36,HAVERD!$A:$DP,N$2,FALSE)</f>
        <v>114.25</v>
      </c>
      <c r="O36" s="7">
        <f>VLOOKUP($A36,HAVERD!$A:$DP,O$2,FALSE)</f>
        <v>110.48</v>
      </c>
      <c r="P36" s="7">
        <f>VLOOKUP($A36,HAVERD!$A:$DP,P$2,FALSE)</f>
        <v>99.47</v>
      </c>
      <c r="Q36" s="7">
        <f>VLOOKUP($A36,HAVERD!$A:$DP,Q$2,FALSE)</f>
        <v>94.92</v>
      </c>
      <c r="R36" s="7">
        <f>VLOOKUP($A36,HAVERD!$A:$DP,R$2,FALSE)</f>
        <v>93.57</v>
      </c>
      <c r="S36" s="7">
        <f>VLOOKUP($A36,HAVERD!$A:$DP,S$2,FALSE)</f>
        <v>93.29</v>
      </c>
      <c r="T36" s="7">
        <f>VLOOKUP($A36,HAVERD!$A:$DP,T$2,FALSE)</f>
        <v>93.74</v>
      </c>
      <c r="U36" s="7">
        <f>VLOOKUP($A36,HAVERD!$A:$DP,U$2,FALSE)</f>
        <v>94.65</v>
      </c>
      <c r="V36" s="7">
        <f>VLOOKUP($A36,HAVERD!$A:$DP,V$2,FALSE)</f>
        <v>95.41</v>
      </c>
      <c r="W36" s="7">
        <f>VLOOKUP($A36,HAVERD!$A:$DP,W$2,FALSE)</f>
        <v>96.34</v>
      </c>
      <c r="X36" s="7">
        <f>VLOOKUP($A36,HAVERD!$A:$DP,X$2,FALSE)</f>
        <v>97.45</v>
      </c>
      <c r="Y36" s="7">
        <f>VLOOKUP($A36,HAVERD!$A:$DP,Y$2,FALSE)</f>
        <v>98.53</v>
      </c>
      <c r="Z36" s="7">
        <f>VLOOKUP($A36,HAVERD!$A:$DP,Z$2,FALSE)</f>
        <v>96.75</v>
      </c>
      <c r="AA36" s="7">
        <f>VLOOKUP($A36,HAVERD!$A:$DP,AA$2,FALSE)</f>
        <v>89.85</v>
      </c>
      <c r="AB36" s="7">
        <f>VLOOKUP($A36,HAVERD!$A:$DP,AB$2,FALSE)</f>
        <v>79.56</v>
      </c>
      <c r="AC36" s="7">
        <f>VLOOKUP($A36,HAVERD!$A:$DP,AC$2,FALSE)</f>
        <v>75.680000000000007</v>
      </c>
      <c r="AD36" s="7">
        <f>VLOOKUP($A36,HAVERD!$A:$DP,AD$2,FALSE)</f>
        <v>74.56</v>
      </c>
      <c r="AE36" s="7">
        <f>VLOOKUP($A36,HAVERD!$A:$DP,AE$2,FALSE)</f>
        <v>76.180000000000007</v>
      </c>
      <c r="AF36" s="7">
        <f>VLOOKUP($A36,HAVERD!$A:$DP,AF$2,FALSE)</f>
        <v>76.47</v>
      </c>
      <c r="AG36" s="7">
        <f>VLOOKUP($A36,HAVERD!$A:$DP,AG$2,FALSE)</f>
        <v>76.95</v>
      </c>
      <c r="AH36" s="7">
        <f>VLOOKUP($A36,HAVERD!$A:$DP,AH$2,FALSE)</f>
        <v>79.42</v>
      </c>
      <c r="AI36" s="7">
        <f>VLOOKUP($A36,HAVERD!$A:$DP,AI$2,FALSE)</f>
        <v>81.010000000000005</v>
      </c>
      <c r="AJ36" s="7">
        <f>VLOOKUP($A36,HAVERD!$A:$DP,AJ$2,FALSE)</f>
        <v>83.13</v>
      </c>
      <c r="AK36" s="7">
        <f>VLOOKUP($A36,HAVERD!$A:$DP,AK$2,FALSE)</f>
        <v>84.69</v>
      </c>
      <c r="AL36" s="7">
        <f>VLOOKUP($A36,HAVERD!$A:$DP,AL$2,FALSE)</f>
        <v>84.49</v>
      </c>
      <c r="AM36" s="7">
        <f>VLOOKUP($A36,HAVERD!$A:$DP,AM$2,FALSE)</f>
        <v>79.959999999999994</v>
      </c>
      <c r="AN36" s="7">
        <f>VLOOKUP($A36,HAVERD!$A:$DP,AN$2,FALSE)</f>
        <v>72.67</v>
      </c>
      <c r="AO36" s="7">
        <f>VLOOKUP($A36,HAVERD!$A:$DP,AO$2,FALSE)</f>
        <v>67.930000000000007</v>
      </c>
      <c r="AP36" s="7">
        <f>VLOOKUP($A36,HAVERD!$A:$DP,AP$2,FALSE)</f>
        <v>66.11</v>
      </c>
      <c r="AQ36" s="7">
        <f>VLOOKUP($A36,HAVERD!$A:$DP,AQ$2,FALSE)</f>
        <v>65.95</v>
      </c>
      <c r="AR36" s="7">
        <f>VLOOKUP($A36,HAVERD!$A:$DP,AR$2,FALSE)</f>
        <v>65.95</v>
      </c>
      <c r="AS36" s="7">
        <f>VLOOKUP($A36,HAVERD!$A:$DP,AS$2,FALSE)</f>
        <v>69.010000000000005</v>
      </c>
      <c r="AT36" s="7">
        <f>VLOOKUP($A36,HAVERD!$A:$DP,AT$2,FALSE)</f>
        <v>73.56</v>
      </c>
      <c r="AU36" s="7">
        <f>VLOOKUP($A36,HAVERD!$A:$DP,AU$2,FALSE)</f>
        <v>75.67</v>
      </c>
      <c r="AV36" s="7">
        <f>VLOOKUP($A36,HAVERD!$A:$DP,AV$2,FALSE)</f>
        <v>76.709999999999994</v>
      </c>
      <c r="AW36" s="7">
        <f>VLOOKUP($A36,HAVERD!$A:$DP,AW$2,FALSE)</f>
        <v>77.290000000000006</v>
      </c>
      <c r="AZ36" s="6">
        <f t="shared" si="21"/>
        <v>45775</v>
      </c>
      <c r="BA36" s="7">
        <f>_xlfn.IFNA(VLOOKUP($AZ36,HAVERD!$A:$DP,BA$2,FALSE),"")</f>
        <v>78.27</v>
      </c>
      <c r="BB36" s="7">
        <f>_xlfn.IFNA(VLOOKUP($AZ36,HAVERD!$A:$DP,BB$2,FALSE),"")</f>
        <v>78.790000000000006</v>
      </c>
      <c r="BC36" s="7">
        <f>_xlfn.IFNA(VLOOKUP($AZ36,HAVERD!$A:$DP,BC$2,FALSE),"")</f>
        <v>77.84</v>
      </c>
      <c r="BD36" s="7">
        <f>_xlfn.IFNA(VLOOKUP($AZ36,HAVERD!$A:$DP,BD$2,FALSE),"")</f>
        <v>78.86</v>
      </c>
      <c r="BE36" s="7">
        <f>_xlfn.IFNA(VLOOKUP($AZ36,HAVERD!$A:$DP,BE$2,FALSE),"")</f>
        <v>80.87</v>
      </c>
      <c r="BF36" s="7">
        <f>_xlfn.IFNA(VLOOKUP($AZ36,HAVERD!$A:$DP,BF$2,FALSE),"")</f>
        <v>81.069999999999993</v>
      </c>
      <c r="BG36" s="7">
        <f>_xlfn.IFNA(VLOOKUP($AZ36,HAVERD!$A:$DP,BG$2,FALSE),"")</f>
        <v>87.54</v>
      </c>
      <c r="BH36" s="7">
        <f>_xlfn.IFNA(VLOOKUP($AZ36,HAVERD!$A:$DP,BH$2,FALSE),"")</f>
        <v>89.35</v>
      </c>
      <c r="BI36" s="7">
        <f>_xlfn.IFNA(VLOOKUP($AZ36,HAVERD!$A:$DP,BI$2,FALSE),"")</f>
        <v>89.71</v>
      </c>
      <c r="BJ36" s="7">
        <f>_xlfn.IFNA(VLOOKUP($AZ36,HAVERD!$A:$DP,BJ$2,FALSE),"")</f>
        <v>89.36</v>
      </c>
      <c r="BK36" s="7">
        <f>_xlfn.IFNA(VLOOKUP($AZ36,HAVERD!$A:$DP,BK$2,FALSE),"")</f>
        <v>86.96</v>
      </c>
      <c r="BL36" s="7">
        <f>_xlfn.IFNA(VLOOKUP($AZ36,HAVERD!$A:$DP,BL$2,FALSE),"")</f>
        <v>79.260000000000005</v>
      </c>
      <c r="BM36" s="7">
        <f>_xlfn.IFNA(VLOOKUP($AZ36,HAVERD!$A:$DP,BM$2,FALSE),"")</f>
        <v>75.56</v>
      </c>
      <c r="BN36" s="7">
        <f>_xlfn.IFNA(VLOOKUP($AZ36,HAVERD!$A:$DP,BN$2,FALSE),"")</f>
        <v>72.62</v>
      </c>
      <c r="BO36" s="7">
        <f>_xlfn.IFNA(VLOOKUP($AZ36,HAVERD!$A:$DP,BO$2,FALSE),"")</f>
        <v>73.06</v>
      </c>
      <c r="BP36" s="7">
        <f>_xlfn.IFNA(VLOOKUP($AZ36,HAVERD!$A:$DP,BP$2,FALSE),"")</f>
        <v>73.69</v>
      </c>
      <c r="BQ36" s="7">
        <f>_xlfn.IFNA(VLOOKUP($AZ36,HAVERD!$A:$DP,BQ$2,FALSE),"")</f>
        <v>74.06</v>
      </c>
      <c r="BR36" s="7">
        <f>_xlfn.IFNA(VLOOKUP($AZ36,HAVERD!$A:$DP,BR$2,FALSE),"")</f>
        <v>77.98</v>
      </c>
      <c r="BS36" s="7">
        <f>_xlfn.IFNA(VLOOKUP($AZ36,HAVERD!$A:$DP,BS$2,FALSE),"")</f>
        <v>80.709999999999994</v>
      </c>
      <c r="BT36" s="7">
        <f>_xlfn.IFNA(VLOOKUP($AZ36,HAVERD!$A:$DP,BT$2,FALSE),"")</f>
        <v>82.05</v>
      </c>
      <c r="BU36" s="7">
        <f>_xlfn.IFNA(VLOOKUP($AZ36,HAVERD!$A:$DP,BU$2,FALSE),"")</f>
        <v>84.69</v>
      </c>
      <c r="BV36" s="7">
        <f>_xlfn.IFNA(VLOOKUP($AZ36,HAVERD!$A:$DP,BV$2,FALSE),"")</f>
        <v>84.57</v>
      </c>
      <c r="BW36" s="7">
        <f>_xlfn.IFNA(VLOOKUP($AZ36,HAVERD!$A:$DP,BW$2,FALSE),"")</f>
        <v>77.62</v>
      </c>
      <c r="BX36" s="7">
        <f>_xlfn.IFNA(VLOOKUP($AZ36,HAVERD!$A:$DP,BX$2,FALSE),"")</f>
        <v>72.37</v>
      </c>
      <c r="BY36" s="7">
        <f>_xlfn.IFNA(VLOOKUP($AZ36,HAVERD!$A:$DP,BY$2,FALSE),"")</f>
        <v>70.13</v>
      </c>
      <c r="BZ36" s="7">
        <f>_xlfn.IFNA(VLOOKUP($AZ36,HAVERD!$A:$DP,BZ$2,FALSE),"")</f>
        <v>68.44</v>
      </c>
      <c r="CA36" s="7">
        <f>_xlfn.IFNA(VLOOKUP($AZ36,HAVERD!$A:$DP,CA$2,FALSE),"")</f>
        <v>67.81</v>
      </c>
      <c r="CB36" s="7">
        <f>_xlfn.IFNA(VLOOKUP($AZ36,HAVERD!$A:$DP,CB$2,FALSE),"")</f>
        <v>67.98</v>
      </c>
      <c r="CC36" s="7">
        <f>_xlfn.IFNA(VLOOKUP($AZ36,HAVERD!$A:$DP,CC$2,FALSE),"")</f>
        <v>69.010000000000005</v>
      </c>
      <c r="CD36" s="7">
        <f>_xlfn.IFNA(VLOOKUP($AZ36,HAVERD!$A:$DP,CD$2,FALSE),"")</f>
        <v>73.19</v>
      </c>
      <c r="CE36" s="7">
        <f>_xlfn.IFNA(VLOOKUP($AZ36,HAVERD!$A:$DP,CE$2,FALSE),"")</f>
        <v>75.680000000000007</v>
      </c>
      <c r="CF36" s="7">
        <f>_xlfn.IFNA(VLOOKUP($AZ36,HAVERD!$A:$DP,CF$2,FALSE),"")</f>
        <v>77.89</v>
      </c>
      <c r="CG36" s="7">
        <f>_xlfn.IFNA(VLOOKUP($AZ36,HAVERD!$A:$DP,CG$2,FALSE),"")</f>
        <v>78.989999999999995</v>
      </c>
      <c r="CH36" s="7">
        <f>_xlfn.IFNA(VLOOKUP($AZ36,HAVERD!$A:$DP,CH$2,FALSE),"")</f>
        <v>79.02</v>
      </c>
      <c r="CI36" s="7">
        <f>_xlfn.IFNA(VLOOKUP($AZ36,HAVERD!$A:$DP,CI$2,FALSE),"")</f>
        <v>74.849999999999994</v>
      </c>
      <c r="CJ36" s="7">
        <f>_xlfn.IFNA(VLOOKUP($AZ36,HAVERD!$A:$DP,CJ$2,FALSE),"")</f>
        <v>68.19</v>
      </c>
      <c r="CK36" s="7">
        <f>_xlfn.IFNA(VLOOKUP($AZ36,HAVERD!$A:$DP,CK$2,FALSE),"")</f>
        <v>63.98</v>
      </c>
      <c r="CL36" s="7">
        <f>_xlfn.IFNA(VLOOKUP($AZ36,HAVERD!$A:$DP,CL$2,FALSE),"")</f>
        <v>62.06</v>
      </c>
      <c r="CM36" s="7">
        <f>_xlfn.IFNA(VLOOKUP($AZ36,HAVERD!$A:$DP,CM$2,FALSE),"")</f>
        <v>61.92</v>
      </c>
      <c r="CN36" s="7">
        <f>_xlfn.IFNA(VLOOKUP($AZ36,HAVERD!$A:$DP,CN$2,FALSE),"")</f>
        <v>61.96</v>
      </c>
      <c r="CO36" s="7">
        <f>_xlfn.IFNA(VLOOKUP($AZ36,HAVERD!$A:$DP,CO$2,FALSE),"")</f>
        <v>64.430000000000007</v>
      </c>
      <c r="CP36" s="7">
        <f>_xlfn.IFNA(VLOOKUP($AZ36,HAVERD!$A:$DP,CP$2,FALSE),"")</f>
        <v>70.290000000000006</v>
      </c>
      <c r="CQ36" s="7">
        <f>_xlfn.IFNA(VLOOKUP($AZ36,HAVERD!$A:$DP,CQ$2,FALSE),"")</f>
        <v>72.180000000000007</v>
      </c>
      <c r="CR36" s="7">
        <f>_xlfn.IFNA(VLOOKUP($AZ36,HAVERD!$A:$DP,CR$2,FALSE),"")</f>
        <v>73.17</v>
      </c>
      <c r="CS36" s="7">
        <f>_xlfn.IFNA(VLOOKUP($AZ36,HAVERD!$A:$DP,CS$2,FALSE),"")</f>
        <v>73.790000000000006</v>
      </c>
      <c r="CT36" s="7">
        <f>_xlfn.IFNA(VLOOKUP($AZ36,HAVERD!$A:$DP,CT$2,FALSE),"")</f>
        <v>72.59</v>
      </c>
      <c r="CU36" s="7">
        <f>_xlfn.IFNA(VLOOKUP($AZ36,HAVERD!$A:$DP,CU$2,FALSE),"")</f>
        <v>71.55</v>
      </c>
      <c r="CV36" s="7">
        <f>_xlfn.IFNA(VLOOKUP($AZ36,HAVERD!$A:$DP,CV$2,FALSE),"")</f>
        <v>67.900000000000006</v>
      </c>
      <c r="CW36" s="7"/>
      <c r="CX36" s="7"/>
      <c r="CY36" s="7"/>
      <c r="CZ36" s="7"/>
      <c r="DA36" s="7"/>
      <c r="DB36" s="7"/>
      <c r="DC36" s="7"/>
      <c r="DD36" s="7"/>
      <c r="DE36" s="7"/>
      <c r="DF36" s="7"/>
      <c r="DG36" s="7"/>
      <c r="DH36" s="7"/>
    </row>
    <row r="37" spans="1:112" x14ac:dyDescent="0.35">
      <c r="A37" s="6">
        <f t="shared" si="20"/>
        <v>45688</v>
      </c>
      <c r="B37" s="7">
        <f>VLOOKUP($A37,HAVERD!$A:$DP,B$2,FALSE)</f>
        <v>130.54</v>
      </c>
      <c r="C37" s="7">
        <f>VLOOKUP($A37,HAVERD!$A:$DP,C$2,FALSE)</f>
        <v>128.91</v>
      </c>
      <c r="D37" s="7">
        <f>VLOOKUP($A37,HAVERD!$A:$DP,D$2,FALSE)</f>
        <v>128.29</v>
      </c>
      <c r="E37" s="7">
        <f>VLOOKUP($A37,HAVERD!$A:$DP,E$2,FALSE)</f>
        <v>128.28</v>
      </c>
      <c r="F37" s="7">
        <f>VLOOKUP($A37,HAVERD!$A:$DP,F$2,FALSE)</f>
        <v>126.79</v>
      </c>
      <c r="G37" s="7">
        <f>VLOOKUP($A37,HAVERD!$A:$DP,G$2,FALSE)</f>
        <v>127.14</v>
      </c>
      <c r="H37" s="7">
        <f>VLOOKUP($A37,HAVERD!$A:$DP,H$2,FALSE)</f>
        <v>128.54</v>
      </c>
      <c r="I37" s="7">
        <f>VLOOKUP($A37,HAVERD!$A:$DP,I$2,FALSE)</f>
        <v>123.62</v>
      </c>
      <c r="J37" s="7">
        <f>VLOOKUP($A37,HAVERD!$A:$DP,J$2,FALSE)</f>
        <v>120</v>
      </c>
      <c r="K37" s="7">
        <f>VLOOKUP($A37,HAVERD!$A:$DP,K$2,FALSE)</f>
        <v>121.95</v>
      </c>
      <c r="L37" s="7">
        <f>VLOOKUP($A37,HAVERD!$A:$DP,L$2,FALSE)</f>
        <v>119.54</v>
      </c>
      <c r="M37" s="7">
        <f>VLOOKUP($A37,HAVERD!$A:$DP,M$2,FALSE)</f>
        <v>118.33</v>
      </c>
      <c r="N37" s="7">
        <f>VLOOKUP($A37,HAVERD!$A:$DP,N$2,FALSE)</f>
        <v>114.45</v>
      </c>
      <c r="O37" s="7">
        <f>VLOOKUP($A37,HAVERD!$A:$DP,O$2,FALSE)</f>
        <v>103.28</v>
      </c>
      <c r="P37" s="7">
        <f>VLOOKUP($A37,HAVERD!$A:$DP,P$2,FALSE)</f>
        <v>98.38</v>
      </c>
      <c r="Q37" s="7">
        <f>VLOOKUP($A37,HAVERD!$A:$DP,Q$2,FALSE)</f>
        <v>97.04</v>
      </c>
      <c r="R37" s="7">
        <f>VLOOKUP($A37,HAVERD!$A:$DP,R$2,FALSE)</f>
        <v>96.67</v>
      </c>
      <c r="S37" s="7">
        <f>VLOOKUP($A37,HAVERD!$A:$DP,S$2,FALSE)</f>
        <v>97.12</v>
      </c>
      <c r="T37" s="7">
        <f>VLOOKUP($A37,HAVERD!$A:$DP,T$2,FALSE)</f>
        <v>98.04</v>
      </c>
      <c r="U37" s="7">
        <f>VLOOKUP($A37,HAVERD!$A:$DP,U$2,FALSE)</f>
        <v>98.5</v>
      </c>
      <c r="V37" s="7">
        <f>VLOOKUP($A37,HAVERD!$A:$DP,V$2,FALSE)</f>
        <v>98.06</v>
      </c>
      <c r="W37" s="7">
        <f>VLOOKUP($A37,HAVERD!$A:$DP,W$2,FALSE)</f>
        <v>98.67</v>
      </c>
      <c r="X37" s="7">
        <f>VLOOKUP($A37,HAVERD!$A:$DP,X$2,FALSE)</f>
        <v>99.61</v>
      </c>
      <c r="Y37" s="7">
        <f>VLOOKUP($A37,HAVERD!$A:$DP,Y$2,FALSE)</f>
        <v>97.52</v>
      </c>
      <c r="Z37" s="7">
        <f>VLOOKUP($A37,HAVERD!$A:$DP,Z$2,FALSE)</f>
        <v>90.6</v>
      </c>
      <c r="AA37" s="7">
        <f>VLOOKUP($A37,HAVERD!$A:$DP,AA$2,FALSE)</f>
        <v>79.8</v>
      </c>
      <c r="AB37" s="7">
        <f>VLOOKUP($A37,HAVERD!$A:$DP,AB$2,FALSE)</f>
        <v>75.91</v>
      </c>
      <c r="AC37" s="7">
        <f>VLOOKUP($A37,HAVERD!$A:$DP,AC$2,FALSE)</f>
        <v>74.790000000000006</v>
      </c>
      <c r="AD37" s="7">
        <f>VLOOKUP($A37,HAVERD!$A:$DP,AD$2,FALSE)</f>
        <v>75.790000000000006</v>
      </c>
      <c r="AE37" s="7">
        <f>VLOOKUP($A37,HAVERD!$A:$DP,AE$2,FALSE)</f>
        <v>76.09</v>
      </c>
      <c r="AF37" s="7">
        <f>VLOOKUP($A37,HAVERD!$A:$DP,AF$2,FALSE)</f>
        <v>76.56</v>
      </c>
      <c r="AG37" s="7">
        <f>VLOOKUP($A37,HAVERD!$A:$DP,AG$2,FALSE)</f>
        <v>78.94</v>
      </c>
      <c r="AH37" s="7">
        <f>VLOOKUP($A37,HAVERD!$A:$DP,AH$2,FALSE)</f>
        <v>81.540000000000006</v>
      </c>
      <c r="AI37" s="7">
        <f>VLOOKUP($A37,HAVERD!$A:$DP,AI$2,FALSE)</f>
        <v>83.67</v>
      </c>
      <c r="AJ37" s="7">
        <f>VLOOKUP($A37,HAVERD!$A:$DP,AJ$2,FALSE)</f>
        <v>84.95</v>
      </c>
      <c r="AK37" s="7">
        <f>VLOOKUP($A37,HAVERD!$A:$DP,AK$2,FALSE)</f>
        <v>84.74</v>
      </c>
      <c r="AL37" s="7">
        <f>VLOOKUP($A37,HAVERD!$A:$DP,AL$2,FALSE)</f>
        <v>80.22</v>
      </c>
      <c r="AM37" s="7">
        <f>VLOOKUP($A37,HAVERD!$A:$DP,AM$2,FALSE)</f>
        <v>72.98</v>
      </c>
      <c r="AN37" s="7">
        <f>VLOOKUP($A37,HAVERD!$A:$DP,AN$2,FALSE)</f>
        <v>68.23</v>
      </c>
      <c r="AO37" s="7">
        <f>VLOOKUP($A37,HAVERD!$A:$DP,AO$2,FALSE)</f>
        <v>66.41</v>
      </c>
      <c r="AP37" s="7">
        <f>VLOOKUP($A37,HAVERD!$A:$DP,AP$2,FALSE)</f>
        <v>66.27</v>
      </c>
      <c r="AQ37" s="7">
        <f>VLOOKUP($A37,HAVERD!$A:$DP,AQ$2,FALSE)</f>
        <v>66.27</v>
      </c>
      <c r="AR37" s="7">
        <f>VLOOKUP($A37,HAVERD!$A:$DP,AR$2,FALSE)</f>
        <v>69.319999999999993</v>
      </c>
      <c r="AS37" s="7">
        <f>VLOOKUP($A37,HAVERD!$A:$DP,AS$2,FALSE)</f>
        <v>73.92</v>
      </c>
      <c r="AT37" s="7">
        <f>VLOOKUP($A37,HAVERD!$A:$DP,AT$2,FALSE)</f>
        <v>76.02</v>
      </c>
      <c r="AU37" s="7">
        <f>VLOOKUP($A37,HAVERD!$A:$DP,AU$2,FALSE)</f>
        <v>77.06</v>
      </c>
      <c r="AV37" s="7">
        <f>VLOOKUP($A37,HAVERD!$A:$DP,AV$2,FALSE)</f>
        <v>77.39</v>
      </c>
      <c r="AW37" s="7">
        <f>VLOOKUP($A37,HAVERD!$A:$DP,AW$2,FALSE)</f>
        <v>76.16</v>
      </c>
      <c r="AZ37" s="6">
        <f t="shared" si="21"/>
        <v>45776</v>
      </c>
      <c r="BA37" s="7">
        <f>_xlfn.IFNA(VLOOKUP($AZ37,HAVERD!$A:$DP,BA$2,FALSE),"")</f>
        <v>76.67</v>
      </c>
      <c r="BB37" s="7">
        <f>_xlfn.IFNA(VLOOKUP($AZ37,HAVERD!$A:$DP,BB$2,FALSE),"")</f>
        <v>77.11</v>
      </c>
      <c r="BC37" s="7">
        <f>_xlfn.IFNA(VLOOKUP($AZ37,HAVERD!$A:$DP,BC$2,FALSE),"")</f>
        <v>76.12</v>
      </c>
      <c r="BD37" s="7">
        <f>_xlfn.IFNA(VLOOKUP($AZ37,HAVERD!$A:$DP,BD$2,FALSE),"")</f>
        <v>77.25</v>
      </c>
      <c r="BE37" s="7">
        <f>_xlfn.IFNA(VLOOKUP($AZ37,HAVERD!$A:$DP,BE$2,FALSE),"")</f>
        <v>79.64</v>
      </c>
      <c r="BF37" s="7">
        <f>_xlfn.IFNA(VLOOKUP($AZ37,HAVERD!$A:$DP,BF$2,FALSE),"")</f>
        <v>79.81</v>
      </c>
      <c r="BG37" s="7">
        <f>_xlfn.IFNA(VLOOKUP($AZ37,HAVERD!$A:$DP,BG$2,FALSE),"")</f>
        <v>86.44</v>
      </c>
      <c r="BH37" s="7">
        <f>_xlfn.IFNA(VLOOKUP($AZ37,HAVERD!$A:$DP,BH$2,FALSE),"")</f>
        <v>88.14</v>
      </c>
      <c r="BI37" s="7">
        <f>_xlfn.IFNA(VLOOKUP($AZ37,HAVERD!$A:$DP,BI$2,FALSE),"")</f>
        <v>88.77</v>
      </c>
      <c r="BJ37" s="7">
        <f>_xlfn.IFNA(VLOOKUP($AZ37,HAVERD!$A:$DP,BJ$2,FALSE),"")</f>
        <v>88.66</v>
      </c>
      <c r="BK37" s="7">
        <f>_xlfn.IFNA(VLOOKUP($AZ37,HAVERD!$A:$DP,BK$2,FALSE),"")</f>
        <v>85.95</v>
      </c>
      <c r="BL37" s="7">
        <f>_xlfn.IFNA(VLOOKUP($AZ37,HAVERD!$A:$DP,BL$2,FALSE),"")</f>
        <v>78.38</v>
      </c>
      <c r="BM37" s="7">
        <f>_xlfn.IFNA(VLOOKUP($AZ37,HAVERD!$A:$DP,BM$2,FALSE),"")</f>
        <v>74.739999999999995</v>
      </c>
      <c r="BN37" s="7">
        <f>_xlfn.IFNA(VLOOKUP($AZ37,HAVERD!$A:$DP,BN$2,FALSE),"")</f>
        <v>71.89</v>
      </c>
      <c r="BO37" s="7">
        <f>_xlfn.IFNA(VLOOKUP($AZ37,HAVERD!$A:$DP,BO$2,FALSE),"")</f>
        <v>72.459999999999994</v>
      </c>
      <c r="BP37" s="7">
        <f>_xlfn.IFNA(VLOOKUP($AZ37,HAVERD!$A:$DP,BP$2,FALSE),"")</f>
        <v>73.260000000000005</v>
      </c>
      <c r="BQ37" s="7">
        <f>_xlfn.IFNA(VLOOKUP($AZ37,HAVERD!$A:$DP,BQ$2,FALSE),"")</f>
        <v>73.41</v>
      </c>
      <c r="BR37" s="7">
        <f>_xlfn.IFNA(VLOOKUP($AZ37,HAVERD!$A:$DP,BR$2,FALSE),"")</f>
        <v>77.53</v>
      </c>
      <c r="BS37" s="7">
        <f>_xlfn.IFNA(VLOOKUP($AZ37,HAVERD!$A:$DP,BS$2,FALSE),"")</f>
        <v>80.239999999999995</v>
      </c>
      <c r="BT37" s="7">
        <f>_xlfn.IFNA(VLOOKUP($AZ37,HAVERD!$A:$DP,BT$2,FALSE),"")</f>
        <v>81.819999999999993</v>
      </c>
      <c r="BU37" s="7">
        <f>_xlfn.IFNA(VLOOKUP($AZ37,HAVERD!$A:$DP,BU$2,FALSE),"")</f>
        <v>84.41</v>
      </c>
      <c r="BV37" s="7">
        <f>_xlfn.IFNA(VLOOKUP($AZ37,HAVERD!$A:$DP,BV$2,FALSE),"")</f>
        <v>84.33</v>
      </c>
      <c r="BW37" s="7">
        <f>_xlfn.IFNA(VLOOKUP($AZ37,HAVERD!$A:$DP,BW$2,FALSE),"")</f>
        <v>77.45</v>
      </c>
      <c r="BX37" s="7">
        <f>_xlfn.IFNA(VLOOKUP($AZ37,HAVERD!$A:$DP,BX$2,FALSE),"")</f>
        <v>72.16</v>
      </c>
      <c r="BY37" s="7">
        <f>_xlfn.IFNA(VLOOKUP($AZ37,HAVERD!$A:$DP,BY$2,FALSE),"")</f>
        <v>69.97</v>
      </c>
      <c r="BZ37" s="7">
        <f>_xlfn.IFNA(VLOOKUP($AZ37,HAVERD!$A:$DP,BZ$2,FALSE),"")</f>
        <v>68.33</v>
      </c>
      <c r="CA37" s="7">
        <f>_xlfn.IFNA(VLOOKUP($AZ37,HAVERD!$A:$DP,CA$2,FALSE),"")</f>
        <v>67.67</v>
      </c>
      <c r="CB37" s="7">
        <f>_xlfn.IFNA(VLOOKUP($AZ37,HAVERD!$A:$DP,CB$2,FALSE),"")</f>
        <v>67.87</v>
      </c>
      <c r="CC37" s="7">
        <f>_xlfn.IFNA(VLOOKUP($AZ37,HAVERD!$A:$DP,CC$2,FALSE),"")</f>
        <v>68.930000000000007</v>
      </c>
      <c r="CD37" s="7">
        <f>_xlfn.IFNA(VLOOKUP($AZ37,HAVERD!$A:$DP,CD$2,FALSE),"")</f>
        <v>73.17</v>
      </c>
      <c r="CE37" s="7">
        <f>_xlfn.IFNA(VLOOKUP($AZ37,HAVERD!$A:$DP,CE$2,FALSE),"")</f>
        <v>75.67</v>
      </c>
      <c r="CF37" s="7">
        <f>_xlfn.IFNA(VLOOKUP($AZ37,HAVERD!$A:$DP,CF$2,FALSE),"")</f>
        <v>77.87</v>
      </c>
      <c r="CG37" s="7">
        <f>_xlfn.IFNA(VLOOKUP($AZ37,HAVERD!$A:$DP,CG$2,FALSE),"")</f>
        <v>79.02</v>
      </c>
      <c r="CH37" s="7">
        <f>_xlfn.IFNA(VLOOKUP($AZ37,HAVERD!$A:$DP,CH$2,FALSE),"")</f>
        <v>79.05</v>
      </c>
      <c r="CI37" s="7">
        <f>_xlfn.IFNA(VLOOKUP($AZ37,HAVERD!$A:$DP,CI$2,FALSE),"")</f>
        <v>74.88</v>
      </c>
      <c r="CJ37" s="7">
        <f>_xlfn.IFNA(VLOOKUP($AZ37,HAVERD!$A:$DP,CJ$2,FALSE),"")</f>
        <v>68.56</v>
      </c>
      <c r="CK37" s="7">
        <f>_xlfn.IFNA(VLOOKUP($AZ37,HAVERD!$A:$DP,CK$2,FALSE),"")</f>
        <v>64.349999999999994</v>
      </c>
      <c r="CL37" s="7">
        <f>_xlfn.IFNA(VLOOKUP($AZ37,HAVERD!$A:$DP,CL$2,FALSE),"")</f>
        <v>62.42</v>
      </c>
      <c r="CM37" s="7">
        <f>_xlfn.IFNA(VLOOKUP($AZ37,HAVERD!$A:$DP,CM$2,FALSE),"")</f>
        <v>62.46</v>
      </c>
      <c r="CN37" s="7">
        <f>_xlfn.IFNA(VLOOKUP($AZ37,HAVERD!$A:$DP,CN$2,FALSE),"")</f>
        <v>62.5</v>
      </c>
      <c r="CO37" s="7">
        <f>_xlfn.IFNA(VLOOKUP($AZ37,HAVERD!$A:$DP,CO$2,FALSE),"")</f>
        <v>64.97</v>
      </c>
      <c r="CP37" s="7">
        <f>_xlfn.IFNA(VLOOKUP($AZ37,HAVERD!$A:$DP,CP$2,FALSE),"")</f>
        <v>70.88</v>
      </c>
      <c r="CQ37" s="7">
        <f>_xlfn.IFNA(VLOOKUP($AZ37,HAVERD!$A:$DP,CQ$2,FALSE),"")</f>
        <v>72.75</v>
      </c>
      <c r="CR37" s="7">
        <f>_xlfn.IFNA(VLOOKUP($AZ37,HAVERD!$A:$DP,CR$2,FALSE),"")</f>
        <v>73.760000000000005</v>
      </c>
      <c r="CS37" s="7">
        <f>_xlfn.IFNA(VLOOKUP($AZ37,HAVERD!$A:$DP,CS$2,FALSE),"")</f>
        <v>74.33</v>
      </c>
      <c r="CT37" s="7">
        <f>_xlfn.IFNA(VLOOKUP($AZ37,HAVERD!$A:$DP,CT$2,FALSE),"")</f>
        <v>73.14</v>
      </c>
      <c r="CU37" s="7">
        <f>_xlfn.IFNA(VLOOKUP($AZ37,HAVERD!$A:$DP,CU$2,FALSE),"")</f>
        <v>72.11</v>
      </c>
      <c r="CV37" s="7">
        <f>_xlfn.IFNA(VLOOKUP($AZ37,HAVERD!$A:$DP,CV$2,FALSE),"")</f>
        <v>67.930000000000007</v>
      </c>
      <c r="CW37" s="7"/>
      <c r="CX37" s="7"/>
      <c r="CY37" s="7"/>
      <c r="CZ37" s="7"/>
      <c r="DA37" s="7"/>
      <c r="DB37" s="7"/>
      <c r="DC37" s="7"/>
      <c r="DD37" s="7"/>
      <c r="DE37" s="7"/>
      <c r="DF37" s="7"/>
      <c r="DG37" s="7"/>
      <c r="DH37" s="7"/>
    </row>
    <row r="38" spans="1:112" x14ac:dyDescent="0.35">
      <c r="A38" s="6"/>
      <c r="AZ38" s="6"/>
    </row>
    <row r="39" spans="1:112" x14ac:dyDescent="0.35">
      <c r="A39" s="11" t="s">
        <v>951</v>
      </c>
      <c r="AZ39" s="11" t="s">
        <v>951</v>
      </c>
    </row>
    <row r="40" spans="1:112" x14ac:dyDescent="0.35">
      <c r="A40" s="6" t="s">
        <v>952</v>
      </c>
      <c r="B40">
        <f>MONTH(B20)</f>
        <v>1</v>
      </c>
      <c r="C40">
        <f t="shared" ref="C40:AW40" si="22">MONTH(C20)</f>
        <v>3</v>
      </c>
      <c r="D40">
        <f t="shared" si="22"/>
        <v>4</v>
      </c>
      <c r="E40">
        <f t="shared" si="22"/>
        <v>5</v>
      </c>
      <c r="F40">
        <f t="shared" si="22"/>
        <v>6</v>
      </c>
      <c r="G40">
        <f t="shared" si="22"/>
        <v>7</v>
      </c>
      <c r="H40">
        <f t="shared" si="22"/>
        <v>8</v>
      </c>
      <c r="I40">
        <f t="shared" si="22"/>
        <v>8</v>
      </c>
      <c r="J40">
        <f t="shared" si="22"/>
        <v>10</v>
      </c>
      <c r="K40">
        <f t="shared" si="22"/>
        <v>10</v>
      </c>
      <c r="L40">
        <f t="shared" si="22"/>
        <v>12</v>
      </c>
      <c r="M40">
        <f t="shared" si="22"/>
        <v>12</v>
      </c>
      <c r="N40">
        <f t="shared" si="22"/>
        <v>1</v>
      </c>
      <c r="O40">
        <f t="shared" si="22"/>
        <v>3</v>
      </c>
      <c r="P40">
        <f t="shared" si="22"/>
        <v>4</v>
      </c>
      <c r="Q40">
        <f t="shared" si="22"/>
        <v>5</v>
      </c>
      <c r="R40">
        <f t="shared" si="22"/>
        <v>6</v>
      </c>
      <c r="S40">
        <f t="shared" si="22"/>
        <v>7</v>
      </c>
      <c r="T40">
        <f t="shared" si="22"/>
        <v>8</v>
      </c>
      <c r="U40">
        <f t="shared" si="22"/>
        <v>8</v>
      </c>
      <c r="V40">
        <f t="shared" si="22"/>
        <v>10</v>
      </c>
      <c r="W40">
        <f t="shared" si="22"/>
        <v>10</v>
      </c>
      <c r="X40">
        <f t="shared" si="22"/>
        <v>12</v>
      </c>
      <c r="Y40">
        <f t="shared" si="22"/>
        <v>12</v>
      </c>
      <c r="Z40">
        <f t="shared" si="22"/>
        <v>1</v>
      </c>
      <c r="AA40">
        <f t="shared" si="22"/>
        <v>3</v>
      </c>
      <c r="AB40">
        <f t="shared" si="22"/>
        <v>4</v>
      </c>
      <c r="AC40">
        <f t="shared" si="22"/>
        <v>5</v>
      </c>
      <c r="AD40">
        <f t="shared" si="22"/>
        <v>6</v>
      </c>
      <c r="AE40">
        <f t="shared" si="22"/>
        <v>7</v>
      </c>
      <c r="AF40">
        <f t="shared" si="22"/>
        <v>8</v>
      </c>
      <c r="AG40">
        <f t="shared" si="22"/>
        <v>8</v>
      </c>
      <c r="AH40">
        <f t="shared" si="22"/>
        <v>10</v>
      </c>
      <c r="AI40">
        <f t="shared" si="22"/>
        <v>10</v>
      </c>
      <c r="AJ40">
        <f t="shared" si="22"/>
        <v>12</v>
      </c>
      <c r="AK40">
        <f t="shared" si="22"/>
        <v>12</v>
      </c>
      <c r="AL40">
        <f t="shared" si="22"/>
        <v>1</v>
      </c>
      <c r="AM40">
        <f t="shared" si="22"/>
        <v>3</v>
      </c>
      <c r="AN40">
        <f t="shared" si="22"/>
        <v>3</v>
      </c>
      <c r="AO40">
        <f t="shared" si="22"/>
        <v>5</v>
      </c>
      <c r="AP40">
        <f t="shared" si="22"/>
        <v>5</v>
      </c>
      <c r="AQ40">
        <f t="shared" si="22"/>
        <v>7</v>
      </c>
      <c r="AR40">
        <f t="shared" si="22"/>
        <v>7</v>
      </c>
      <c r="AS40">
        <f t="shared" si="22"/>
        <v>8</v>
      </c>
      <c r="AT40">
        <f t="shared" si="22"/>
        <v>9</v>
      </c>
      <c r="AU40">
        <f t="shared" si="22"/>
        <v>10</v>
      </c>
      <c r="AV40">
        <f t="shared" si="22"/>
        <v>11</v>
      </c>
      <c r="AW40">
        <f t="shared" si="22"/>
        <v>12</v>
      </c>
      <c r="AZ40" s="6" t="s">
        <v>952</v>
      </c>
      <c r="BA40">
        <f t="shared" ref="BA40:CV40" si="23">MONTH(BA18)</f>
        <v>4</v>
      </c>
      <c r="BB40">
        <f t="shared" si="23"/>
        <v>5</v>
      </c>
      <c r="BC40">
        <f t="shared" si="23"/>
        <v>6</v>
      </c>
      <c r="BD40">
        <f t="shared" si="23"/>
        <v>7</v>
      </c>
      <c r="BE40">
        <f t="shared" si="23"/>
        <v>8</v>
      </c>
      <c r="BF40">
        <f t="shared" si="23"/>
        <v>9</v>
      </c>
      <c r="BG40">
        <f t="shared" si="23"/>
        <v>10</v>
      </c>
      <c r="BH40">
        <f t="shared" si="23"/>
        <v>11</v>
      </c>
      <c r="BI40">
        <f t="shared" si="23"/>
        <v>12</v>
      </c>
      <c r="BJ40">
        <f t="shared" si="23"/>
        <v>1</v>
      </c>
      <c r="BK40">
        <f t="shared" si="23"/>
        <v>2</v>
      </c>
      <c r="BL40">
        <f t="shared" si="23"/>
        <v>3</v>
      </c>
      <c r="BM40">
        <f t="shared" si="23"/>
        <v>4</v>
      </c>
      <c r="BN40">
        <f t="shared" si="23"/>
        <v>5</v>
      </c>
      <c r="BO40">
        <f t="shared" si="23"/>
        <v>6</v>
      </c>
      <c r="BP40">
        <f t="shared" si="23"/>
        <v>7</v>
      </c>
      <c r="BQ40">
        <f t="shared" si="23"/>
        <v>8</v>
      </c>
      <c r="BR40">
        <f t="shared" si="23"/>
        <v>9</v>
      </c>
      <c r="BS40">
        <f t="shared" si="23"/>
        <v>10</v>
      </c>
      <c r="BT40">
        <f t="shared" si="23"/>
        <v>11</v>
      </c>
      <c r="BU40">
        <f t="shared" si="23"/>
        <v>12</v>
      </c>
      <c r="BV40">
        <f t="shared" si="23"/>
        <v>1</v>
      </c>
      <c r="BW40">
        <f t="shared" si="23"/>
        <v>2</v>
      </c>
      <c r="BX40">
        <f t="shared" si="23"/>
        <v>3</v>
      </c>
      <c r="BY40">
        <f t="shared" si="23"/>
        <v>4</v>
      </c>
      <c r="BZ40">
        <f t="shared" si="23"/>
        <v>5</v>
      </c>
      <c r="CA40">
        <f t="shared" si="23"/>
        <v>6</v>
      </c>
      <c r="CB40">
        <f t="shared" si="23"/>
        <v>7</v>
      </c>
      <c r="CC40">
        <f t="shared" si="23"/>
        <v>8</v>
      </c>
      <c r="CD40">
        <f t="shared" si="23"/>
        <v>9</v>
      </c>
      <c r="CE40">
        <f t="shared" si="23"/>
        <v>10</v>
      </c>
      <c r="CF40">
        <f t="shared" si="23"/>
        <v>11</v>
      </c>
      <c r="CG40">
        <f t="shared" si="23"/>
        <v>12</v>
      </c>
      <c r="CH40">
        <f t="shared" si="23"/>
        <v>1</v>
      </c>
      <c r="CI40">
        <f t="shared" si="23"/>
        <v>2</v>
      </c>
      <c r="CJ40">
        <f t="shared" si="23"/>
        <v>3</v>
      </c>
      <c r="CK40">
        <f t="shared" si="23"/>
        <v>4</v>
      </c>
      <c r="CL40">
        <f t="shared" si="23"/>
        <v>5</v>
      </c>
      <c r="CM40">
        <f t="shared" si="23"/>
        <v>6</v>
      </c>
      <c r="CN40">
        <f t="shared" si="23"/>
        <v>7</v>
      </c>
      <c r="CO40">
        <f t="shared" si="23"/>
        <v>8</v>
      </c>
      <c r="CP40">
        <f t="shared" si="23"/>
        <v>9</v>
      </c>
      <c r="CQ40">
        <f t="shared" si="23"/>
        <v>10</v>
      </c>
      <c r="CR40">
        <f t="shared" si="23"/>
        <v>11</v>
      </c>
      <c r="CS40">
        <f t="shared" si="23"/>
        <v>12</v>
      </c>
      <c r="CT40">
        <f t="shared" si="23"/>
        <v>1</v>
      </c>
      <c r="CU40">
        <f t="shared" si="23"/>
        <v>2</v>
      </c>
      <c r="CV40">
        <f t="shared" si="23"/>
        <v>3</v>
      </c>
    </row>
    <row r="41" spans="1:112" x14ac:dyDescent="0.35">
      <c r="A41" s="6" t="s">
        <v>953</v>
      </c>
      <c r="B41">
        <f>YEAR(B20)</f>
        <v>2025</v>
      </c>
      <c r="C41">
        <f t="shared" ref="C41:AW41" si="24">YEAR(C20)</f>
        <v>2025</v>
      </c>
      <c r="D41">
        <f t="shared" si="24"/>
        <v>2025</v>
      </c>
      <c r="E41">
        <f t="shared" si="24"/>
        <v>2025</v>
      </c>
      <c r="F41">
        <f t="shared" si="24"/>
        <v>2025</v>
      </c>
      <c r="G41">
        <f t="shared" si="24"/>
        <v>2025</v>
      </c>
      <c r="H41">
        <f t="shared" si="24"/>
        <v>2025</v>
      </c>
      <c r="I41">
        <f t="shared" si="24"/>
        <v>2025</v>
      </c>
      <c r="J41">
        <f t="shared" si="24"/>
        <v>2025</v>
      </c>
      <c r="K41">
        <f t="shared" si="24"/>
        <v>2025</v>
      </c>
      <c r="L41">
        <f t="shared" si="24"/>
        <v>2025</v>
      </c>
      <c r="M41">
        <f t="shared" si="24"/>
        <v>2025</v>
      </c>
      <c r="N41">
        <f t="shared" si="24"/>
        <v>2026</v>
      </c>
      <c r="O41">
        <f t="shared" si="24"/>
        <v>2026</v>
      </c>
      <c r="P41">
        <f t="shared" si="24"/>
        <v>2026</v>
      </c>
      <c r="Q41">
        <f t="shared" si="24"/>
        <v>2026</v>
      </c>
      <c r="R41">
        <f t="shared" si="24"/>
        <v>2026</v>
      </c>
      <c r="S41">
        <f t="shared" si="24"/>
        <v>2026</v>
      </c>
      <c r="T41">
        <f t="shared" si="24"/>
        <v>2026</v>
      </c>
      <c r="U41">
        <f t="shared" si="24"/>
        <v>2026</v>
      </c>
      <c r="V41">
        <f t="shared" si="24"/>
        <v>2026</v>
      </c>
      <c r="W41">
        <f t="shared" si="24"/>
        <v>2026</v>
      </c>
      <c r="X41">
        <f t="shared" si="24"/>
        <v>2026</v>
      </c>
      <c r="Y41">
        <f t="shared" si="24"/>
        <v>2026</v>
      </c>
      <c r="Z41">
        <f t="shared" si="24"/>
        <v>2027</v>
      </c>
      <c r="AA41">
        <f t="shared" si="24"/>
        <v>2027</v>
      </c>
      <c r="AB41">
        <f t="shared" si="24"/>
        <v>2027</v>
      </c>
      <c r="AC41">
        <f t="shared" si="24"/>
        <v>2027</v>
      </c>
      <c r="AD41">
        <f t="shared" si="24"/>
        <v>2027</v>
      </c>
      <c r="AE41">
        <f t="shared" si="24"/>
        <v>2027</v>
      </c>
      <c r="AF41">
        <f t="shared" si="24"/>
        <v>2027</v>
      </c>
      <c r="AG41">
        <f t="shared" si="24"/>
        <v>2027</v>
      </c>
      <c r="AH41">
        <f t="shared" si="24"/>
        <v>2027</v>
      </c>
      <c r="AI41">
        <f t="shared" si="24"/>
        <v>2027</v>
      </c>
      <c r="AJ41">
        <f t="shared" si="24"/>
        <v>2027</v>
      </c>
      <c r="AK41">
        <f t="shared" si="24"/>
        <v>2027</v>
      </c>
      <c r="AL41">
        <f t="shared" si="24"/>
        <v>2028</v>
      </c>
      <c r="AM41">
        <f t="shared" si="24"/>
        <v>2028</v>
      </c>
      <c r="AN41">
        <f t="shared" si="24"/>
        <v>2028</v>
      </c>
      <c r="AO41">
        <f t="shared" si="24"/>
        <v>2028</v>
      </c>
      <c r="AP41">
        <f t="shared" si="24"/>
        <v>2028</v>
      </c>
      <c r="AQ41">
        <f t="shared" si="24"/>
        <v>2028</v>
      </c>
      <c r="AR41">
        <f t="shared" si="24"/>
        <v>2028</v>
      </c>
      <c r="AS41">
        <f t="shared" si="24"/>
        <v>2028</v>
      </c>
      <c r="AT41">
        <f t="shared" si="24"/>
        <v>2028</v>
      </c>
      <c r="AU41">
        <f t="shared" si="24"/>
        <v>2028</v>
      </c>
      <c r="AV41">
        <f t="shared" si="24"/>
        <v>2028</v>
      </c>
      <c r="AW41">
        <f t="shared" si="24"/>
        <v>2028</v>
      </c>
      <c r="AZ41" s="6" t="s">
        <v>953</v>
      </c>
      <c r="BA41">
        <f>YEAR(BA20)</f>
        <v>2025</v>
      </c>
      <c r="BB41">
        <f t="shared" ref="BB41:CV41" si="25">YEAR(BB20)</f>
        <v>2025</v>
      </c>
      <c r="BC41">
        <f t="shared" si="25"/>
        <v>2025</v>
      </c>
      <c r="BD41">
        <f t="shared" si="25"/>
        <v>2025</v>
      </c>
      <c r="BE41">
        <f t="shared" si="25"/>
        <v>2025</v>
      </c>
      <c r="BF41">
        <f t="shared" si="25"/>
        <v>2025</v>
      </c>
      <c r="BG41">
        <f t="shared" si="25"/>
        <v>2025</v>
      </c>
      <c r="BH41">
        <f t="shared" si="25"/>
        <v>2025</v>
      </c>
      <c r="BI41">
        <f t="shared" si="25"/>
        <v>2025</v>
      </c>
      <c r="BJ41">
        <f t="shared" si="25"/>
        <v>2026</v>
      </c>
      <c r="BK41">
        <f t="shared" si="25"/>
        <v>2026</v>
      </c>
      <c r="BL41">
        <f t="shared" si="25"/>
        <v>2026</v>
      </c>
      <c r="BM41">
        <f t="shared" si="25"/>
        <v>2026</v>
      </c>
      <c r="BN41">
        <f t="shared" si="25"/>
        <v>2026</v>
      </c>
      <c r="BO41">
        <f t="shared" si="25"/>
        <v>2026</v>
      </c>
      <c r="BP41">
        <f t="shared" si="25"/>
        <v>2026</v>
      </c>
      <c r="BQ41">
        <f t="shared" si="25"/>
        <v>2026</v>
      </c>
      <c r="BR41">
        <f t="shared" si="25"/>
        <v>2026</v>
      </c>
      <c r="BS41">
        <f t="shared" si="25"/>
        <v>2026</v>
      </c>
      <c r="BT41">
        <f t="shared" si="25"/>
        <v>2026</v>
      </c>
      <c r="BU41">
        <f t="shared" si="25"/>
        <v>2026</v>
      </c>
      <c r="BV41">
        <f t="shared" si="25"/>
        <v>2027</v>
      </c>
      <c r="BW41">
        <f t="shared" si="25"/>
        <v>2027</v>
      </c>
      <c r="BX41">
        <f t="shared" si="25"/>
        <v>2027</v>
      </c>
      <c r="BY41">
        <f t="shared" si="25"/>
        <v>2027</v>
      </c>
      <c r="BZ41">
        <f t="shared" si="25"/>
        <v>2027</v>
      </c>
      <c r="CA41">
        <f t="shared" si="25"/>
        <v>2027</v>
      </c>
      <c r="CB41">
        <f t="shared" si="25"/>
        <v>2027</v>
      </c>
      <c r="CC41">
        <f t="shared" si="25"/>
        <v>2027</v>
      </c>
      <c r="CD41">
        <f t="shared" si="25"/>
        <v>2027</v>
      </c>
      <c r="CE41">
        <f t="shared" si="25"/>
        <v>2027</v>
      </c>
      <c r="CF41">
        <f t="shared" si="25"/>
        <v>2027</v>
      </c>
      <c r="CG41">
        <f t="shared" si="25"/>
        <v>2027</v>
      </c>
      <c r="CH41">
        <f t="shared" si="25"/>
        <v>2028</v>
      </c>
      <c r="CI41">
        <f t="shared" si="25"/>
        <v>2028</v>
      </c>
      <c r="CJ41">
        <f t="shared" si="25"/>
        <v>2028</v>
      </c>
      <c r="CK41">
        <f t="shared" si="25"/>
        <v>2028</v>
      </c>
      <c r="CL41">
        <f t="shared" si="25"/>
        <v>2028</v>
      </c>
      <c r="CM41">
        <f t="shared" si="25"/>
        <v>2028</v>
      </c>
      <c r="CN41">
        <f t="shared" si="25"/>
        <v>2028</v>
      </c>
      <c r="CO41">
        <f t="shared" si="25"/>
        <v>2028</v>
      </c>
      <c r="CP41">
        <f t="shared" si="25"/>
        <v>2028</v>
      </c>
      <c r="CQ41">
        <f t="shared" si="25"/>
        <v>2028</v>
      </c>
      <c r="CR41">
        <f t="shared" si="25"/>
        <v>2028</v>
      </c>
      <c r="CS41">
        <f t="shared" si="25"/>
        <v>2028</v>
      </c>
      <c r="CT41">
        <f t="shared" si="25"/>
        <v>2029</v>
      </c>
      <c r="CU41">
        <f t="shared" si="25"/>
        <v>2029</v>
      </c>
      <c r="CV41">
        <f t="shared" si="25"/>
        <v>2029</v>
      </c>
    </row>
    <row r="42" spans="1:112" x14ac:dyDescent="0.35">
      <c r="A42" s="6" t="s">
        <v>954</v>
      </c>
      <c r="B42">
        <f>B41*100+B40</f>
        <v>202501</v>
      </c>
      <c r="C42">
        <f t="shared" ref="C42:AW42" si="26">C41*100+C40</f>
        <v>202503</v>
      </c>
      <c r="D42">
        <f t="shared" si="26"/>
        <v>202504</v>
      </c>
      <c r="E42">
        <f t="shared" si="26"/>
        <v>202505</v>
      </c>
      <c r="F42">
        <f t="shared" si="26"/>
        <v>202506</v>
      </c>
      <c r="G42">
        <f t="shared" si="26"/>
        <v>202507</v>
      </c>
      <c r="H42">
        <f t="shared" si="26"/>
        <v>202508</v>
      </c>
      <c r="I42">
        <f t="shared" si="26"/>
        <v>202508</v>
      </c>
      <c r="J42">
        <f t="shared" si="26"/>
        <v>202510</v>
      </c>
      <c r="K42">
        <f t="shared" si="26"/>
        <v>202510</v>
      </c>
      <c r="L42">
        <f t="shared" si="26"/>
        <v>202512</v>
      </c>
      <c r="M42">
        <f t="shared" si="26"/>
        <v>202512</v>
      </c>
      <c r="N42">
        <f t="shared" si="26"/>
        <v>202601</v>
      </c>
      <c r="O42">
        <f t="shared" si="26"/>
        <v>202603</v>
      </c>
      <c r="P42">
        <f t="shared" si="26"/>
        <v>202604</v>
      </c>
      <c r="Q42">
        <f t="shared" si="26"/>
        <v>202605</v>
      </c>
      <c r="R42">
        <f t="shared" si="26"/>
        <v>202606</v>
      </c>
      <c r="S42">
        <f t="shared" si="26"/>
        <v>202607</v>
      </c>
      <c r="T42">
        <f t="shared" si="26"/>
        <v>202608</v>
      </c>
      <c r="U42">
        <f t="shared" si="26"/>
        <v>202608</v>
      </c>
      <c r="V42">
        <f t="shared" si="26"/>
        <v>202610</v>
      </c>
      <c r="W42">
        <f t="shared" si="26"/>
        <v>202610</v>
      </c>
      <c r="X42">
        <f t="shared" si="26"/>
        <v>202612</v>
      </c>
      <c r="Y42">
        <f t="shared" si="26"/>
        <v>202612</v>
      </c>
      <c r="Z42">
        <f t="shared" si="26"/>
        <v>202701</v>
      </c>
      <c r="AA42">
        <f t="shared" si="26"/>
        <v>202703</v>
      </c>
      <c r="AB42">
        <f t="shared" si="26"/>
        <v>202704</v>
      </c>
      <c r="AC42">
        <f t="shared" si="26"/>
        <v>202705</v>
      </c>
      <c r="AD42">
        <f t="shared" si="26"/>
        <v>202706</v>
      </c>
      <c r="AE42">
        <f t="shared" si="26"/>
        <v>202707</v>
      </c>
      <c r="AF42">
        <f t="shared" si="26"/>
        <v>202708</v>
      </c>
      <c r="AG42">
        <f t="shared" si="26"/>
        <v>202708</v>
      </c>
      <c r="AH42">
        <f t="shared" si="26"/>
        <v>202710</v>
      </c>
      <c r="AI42">
        <f t="shared" si="26"/>
        <v>202710</v>
      </c>
      <c r="AJ42">
        <f t="shared" si="26"/>
        <v>202712</v>
      </c>
      <c r="AK42">
        <f t="shared" si="26"/>
        <v>202712</v>
      </c>
      <c r="AL42">
        <f t="shared" si="26"/>
        <v>202801</v>
      </c>
      <c r="AM42">
        <f t="shared" si="26"/>
        <v>202803</v>
      </c>
      <c r="AN42">
        <f t="shared" si="26"/>
        <v>202803</v>
      </c>
      <c r="AO42">
        <f t="shared" si="26"/>
        <v>202805</v>
      </c>
      <c r="AP42">
        <f t="shared" si="26"/>
        <v>202805</v>
      </c>
      <c r="AQ42">
        <f t="shared" si="26"/>
        <v>202807</v>
      </c>
      <c r="AR42">
        <f t="shared" si="26"/>
        <v>202807</v>
      </c>
      <c r="AS42">
        <f t="shared" si="26"/>
        <v>202808</v>
      </c>
      <c r="AT42">
        <f t="shared" si="26"/>
        <v>202809</v>
      </c>
      <c r="AU42">
        <f t="shared" si="26"/>
        <v>202810</v>
      </c>
      <c r="AV42">
        <f t="shared" si="26"/>
        <v>202811</v>
      </c>
      <c r="AW42">
        <f t="shared" si="26"/>
        <v>202812</v>
      </c>
      <c r="AZ42" s="6" t="s">
        <v>954</v>
      </c>
      <c r="BA42">
        <f>BA41*100+BA40</f>
        <v>202504</v>
      </c>
      <c r="BB42">
        <f t="shared" ref="BB42:CV42" si="27">BB41*100+BB40</f>
        <v>202505</v>
      </c>
      <c r="BC42">
        <f t="shared" si="27"/>
        <v>202506</v>
      </c>
      <c r="BD42">
        <f t="shared" si="27"/>
        <v>202507</v>
      </c>
      <c r="BE42">
        <f t="shared" si="27"/>
        <v>202508</v>
      </c>
      <c r="BF42">
        <f t="shared" si="27"/>
        <v>202509</v>
      </c>
      <c r="BG42">
        <f t="shared" si="27"/>
        <v>202510</v>
      </c>
      <c r="BH42">
        <f t="shared" si="27"/>
        <v>202511</v>
      </c>
      <c r="BI42">
        <f t="shared" si="27"/>
        <v>202512</v>
      </c>
      <c r="BJ42">
        <f t="shared" si="27"/>
        <v>202601</v>
      </c>
      <c r="BK42">
        <f t="shared" si="27"/>
        <v>202602</v>
      </c>
      <c r="BL42">
        <f t="shared" si="27"/>
        <v>202603</v>
      </c>
      <c r="BM42">
        <f t="shared" si="27"/>
        <v>202604</v>
      </c>
      <c r="BN42">
        <f t="shared" si="27"/>
        <v>202605</v>
      </c>
      <c r="BO42">
        <f t="shared" si="27"/>
        <v>202606</v>
      </c>
      <c r="BP42">
        <f t="shared" si="27"/>
        <v>202607</v>
      </c>
      <c r="BQ42">
        <f t="shared" si="27"/>
        <v>202608</v>
      </c>
      <c r="BR42">
        <f t="shared" si="27"/>
        <v>202609</v>
      </c>
      <c r="BS42">
        <f t="shared" si="27"/>
        <v>202610</v>
      </c>
      <c r="BT42">
        <f t="shared" si="27"/>
        <v>202611</v>
      </c>
      <c r="BU42">
        <f t="shared" si="27"/>
        <v>202612</v>
      </c>
      <c r="BV42">
        <f t="shared" si="27"/>
        <v>202701</v>
      </c>
      <c r="BW42">
        <f t="shared" si="27"/>
        <v>202702</v>
      </c>
      <c r="BX42">
        <f t="shared" si="27"/>
        <v>202703</v>
      </c>
      <c r="BY42">
        <f t="shared" si="27"/>
        <v>202704</v>
      </c>
      <c r="BZ42">
        <f t="shared" si="27"/>
        <v>202705</v>
      </c>
      <c r="CA42">
        <f t="shared" si="27"/>
        <v>202706</v>
      </c>
      <c r="CB42">
        <f t="shared" si="27"/>
        <v>202707</v>
      </c>
      <c r="CC42">
        <f t="shared" si="27"/>
        <v>202708</v>
      </c>
      <c r="CD42">
        <f t="shared" si="27"/>
        <v>202709</v>
      </c>
      <c r="CE42">
        <f t="shared" si="27"/>
        <v>202710</v>
      </c>
      <c r="CF42">
        <f t="shared" si="27"/>
        <v>202711</v>
      </c>
      <c r="CG42">
        <f t="shared" si="27"/>
        <v>202712</v>
      </c>
      <c r="CH42">
        <f t="shared" si="27"/>
        <v>202801</v>
      </c>
      <c r="CI42">
        <f t="shared" si="27"/>
        <v>202802</v>
      </c>
      <c r="CJ42">
        <f t="shared" si="27"/>
        <v>202803</v>
      </c>
      <c r="CK42">
        <f t="shared" si="27"/>
        <v>202804</v>
      </c>
      <c r="CL42">
        <f t="shared" si="27"/>
        <v>202805</v>
      </c>
      <c r="CM42">
        <f t="shared" si="27"/>
        <v>202806</v>
      </c>
      <c r="CN42">
        <f t="shared" si="27"/>
        <v>202807</v>
      </c>
      <c r="CO42">
        <f t="shared" si="27"/>
        <v>202808</v>
      </c>
      <c r="CP42">
        <f t="shared" si="27"/>
        <v>202809</v>
      </c>
      <c r="CQ42">
        <f t="shared" si="27"/>
        <v>202810</v>
      </c>
      <c r="CR42">
        <f t="shared" si="27"/>
        <v>202811</v>
      </c>
      <c r="CS42">
        <f t="shared" si="27"/>
        <v>202812</v>
      </c>
      <c r="CT42">
        <f t="shared" si="27"/>
        <v>202901</v>
      </c>
      <c r="CU42">
        <f t="shared" si="27"/>
        <v>202902</v>
      </c>
      <c r="CV42">
        <f t="shared" si="27"/>
        <v>202903</v>
      </c>
    </row>
    <row r="43" spans="1:112" x14ac:dyDescent="0.35">
      <c r="A43" s="6" t="s">
        <v>955</v>
      </c>
      <c r="B43">
        <f>IF(B40&lt;4,1,IF(B40&lt;7,2,IF(B40&lt;10,3,4)))</f>
        <v>1</v>
      </c>
      <c r="C43">
        <f t="shared" ref="C43:AW43" si="28">IF(C40&lt;4,1,IF(C40&lt;7,2,IF(C40&lt;10,3,4)))</f>
        <v>1</v>
      </c>
      <c r="D43">
        <f t="shared" si="28"/>
        <v>2</v>
      </c>
      <c r="E43">
        <f t="shared" si="28"/>
        <v>2</v>
      </c>
      <c r="F43">
        <f t="shared" si="28"/>
        <v>2</v>
      </c>
      <c r="G43">
        <f t="shared" si="28"/>
        <v>3</v>
      </c>
      <c r="H43">
        <f t="shared" si="28"/>
        <v>3</v>
      </c>
      <c r="I43">
        <f t="shared" si="28"/>
        <v>3</v>
      </c>
      <c r="J43">
        <f t="shared" si="28"/>
        <v>4</v>
      </c>
      <c r="K43">
        <f t="shared" si="28"/>
        <v>4</v>
      </c>
      <c r="L43">
        <f t="shared" si="28"/>
        <v>4</v>
      </c>
      <c r="M43">
        <f t="shared" si="28"/>
        <v>4</v>
      </c>
      <c r="N43">
        <f t="shared" si="28"/>
        <v>1</v>
      </c>
      <c r="O43">
        <f t="shared" si="28"/>
        <v>1</v>
      </c>
      <c r="P43">
        <f t="shared" si="28"/>
        <v>2</v>
      </c>
      <c r="Q43">
        <f t="shared" si="28"/>
        <v>2</v>
      </c>
      <c r="R43">
        <f t="shared" si="28"/>
        <v>2</v>
      </c>
      <c r="S43">
        <f t="shared" si="28"/>
        <v>3</v>
      </c>
      <c r="T43">
        <f t="shared" si="28"/>
        <v>3</v>
      </c>
      <c r="U43">
        <f t="shared" si="28"/>
        <v>3</v>
      </c>
      <c r="V43">
        <f t="shared" si="28"/>
        <v>4</v>
      </c>
      <c r="W43">
        <f t="shared" si="28"/>
        <v>4</v>
      </c>
      <c r="X43">
        <f t="shared" si="28"/>
        <v>4</v>
      </c>
      <c r="Y43">
        <f t="shared" si="28"/>
        <v>4</v>
      </c>
      <c r="Z43">
        <f t="shared" si="28"/>
        <v>1</v>
      </c>
      <c r="AA43">
        <f t="shared" si="28"/>
        <v>1</v>
      </c>
      <c r="AB43">
        <f t="shared" si="28"/>
        <v>2</v>
      </c>
      <c r="AC43">
        <f t="shared" si="28"/>
        <v>2</v>
      </c>
      <c r="AD43">
        <f t="shared" si="28"/>
        <v>2</v>
      </c>
      <c r="AE43">
        <f t="shared" si="28"/>
        <v>3</v>
      </c>
      <c r="AF43">
        <f t="shared" si="28"/>
        <v>3</v>
      </c>
      <c r="AG43">
        <f t="shared" si="28"/>
        <v>3</v>
      </c>
      <c r="AH43">
        <f t="shared" si="28"/>
        <v>4</v>
      </c>
      <c r="AI43">
        <f t="shared" si="28"/>
        <v>4</v>
      </c>
      <c r="AJ43">
        <f t="shared" si="28"/>
        <v>4</v>
      </c>
      <c r="AK43">
        <f t="shared" si="28"/>
        <v>4</v>
      </c>
      <c r="AL43">
        <f t="shared" si="28"/>
        <v>1</v>
      </c>
      <c r="AM43">
        <f t="shared" si="28"/>
        <v>1</v>
      </c>
      <c r="AN43">
        <f t="shared" si="28"/>
        <v>1</v>
      </c>
      <c r="AO43">
        <f t="shared" si="28"/>
        <v>2</v>
      </c>
      <c r="AP43">
        <f t="shared" si="28"/>
        <v>2</v>
      </c>
      <c r="AQ43">
        <f t="shared" si="28"/>
        <v>3</v>
      </c>
      <c r="AR43">
        <f t="shared" si="28"/>
        <v>3</v>
      </c>
      <c r="AS43">
        <f t="shared" si="28"/>
        <v>3</v>
      </c>
      <c r="AT43">
        <f t="shared" si="28"/>
        <v>3</v>
      </c>
      <c r="AU43">
        <f t="shared" si="28"/>
        <v>4</v>
      </c>
      <c r="AV43">
        <f t="shared" si="28"/>
        <v>4</v>
      </c>
      <c r="AW43">
        <f t="shared" si="28"/>
        <v>4</v>
      </c>
      <c r="AZ43" s="6" t="s">
        <v>955</v>
      </c>
      <c r="BA43">
        <f>IF(BA40&lt;4,1,IF(BA40&lt;7,2,IF(BA40&lt;10,3,4)))</f>
        <v>2</v>
      </c>
      <c r="BB43">
        <f t="shared" ref="BB43:CV43" si="29">IF(BB40&lt;4,1,IF(BB40&lt;7,2,IF(BB40&lt;10,3,4)))</f>
        <v>2</v>
      </c>
      <c r="BC43">
        <f t="shared" si="29"/>
        <v>2</v>
      </c>
      <c r="BD43">
        <f t="shared" si="29"/>
        <v>3</v>
      </c>
      <c r="BE43">
        <f t="shared" si="29"/>
        <v>3</v>
      </c>
      <c r="BF43">
        <f t="shared" si="29"/>
        <v>3</v>
      </c>
      <c r="BG43">
        <f t="shared" si="29"/>
        <v>4</v>
      </c>
      <c r="BH43">
        <f t="shared" si="29"/>
        <v>4</v>
      </c>
      <c r="BI43">
        <f t="shared" si="29"/>
        <v>4</v>
      </c>
      <c r="BJ43">
        <f t="shared" si="29"/>
        <v>1</v>
      </c>
      <c r="BK43">
        <f t="shared" si="29"/>
        <v>1</v>
      </c>
      <c r="BL43">
        <f t="shared" si="29"/>
        <v>1</v>
      </c>
      <c r="BM43">
        <f t="shared" si="29"/>
        <v>2</v>
      </c>
      <c r="BN43">
        <f t="shared" si="29"/>
        <v>2</v>
      </c>
      <c r="BO43">
        <f t="shared" si="29"/>
        <v>2</v>
      </c>
      <c r="BP43">
        <f t="shared" si="29"/>
        <v>3</v>
      </c>
      <c r="BQ43">
        <f t="shared" si="29"/>
        <v>3</v>
      </c>
      <c r="BR43">
        <f t="shared" si="29"/>
        <v>3</v>
      </c>
      <c r="BS43">
        <f t="shared" si="29"/>
        <v>4</v>
      </c>
      <c r="BT43">
        <f t="shared" si="29"/>
        <v>4</v>
      </c>
      <c r="BU43">
        <f t="shared" si="29"/>
        <v>4</v>
      </c>
      <c r="BV43">
        <f t="shared" si="29"/>
        <v>1</v>
      </c>
      <c r="BW43">
        <f t="shared" si="29"/>
        <v>1</v>
      </c>
      <c r="BX43">
        <f t="shared" si="29"/>
        <v>1</v>
      </c>
      <c r="BY43">
        <f t="shared" si="29"/>
        <v>2</v>
      </c>
      <c r="BZ43">
        <f t="shared" si="29"/>
        <v>2</v>
      </c>
      <c r="CA43">
        <f t="shared" si="29"/>
        <v>2</v>
      </c>
      <c r="CB43">
        <f t="shared" si="29"/>
        <v>3</v>
      </c>
      <c r="CC43">
        <f t="shared" si="29"/>
        <v>3</v>
      </c>
      <c r="CD43">
        <f t="shared" si="29"/>
        <v>3</v>
      </c>
      <c r="CE43">
        <f t="shared" si="29"/>
        <v>4</v>
      </c>
      <c r="CF43">
        <f t="shared" si="29"/>
        <v>4</v>
      </c>
      <c r="CG43">
        <f t="shared" si="29"/>
        <v>4</v>
      </c>
      <c r="CH43">
        <f t="shared" si="29"/>
        <v>1</v>
      </c>
      <c r="CI43">
        <f t="shared" si="29"/>
        <v>1</v>
      </c>
      <c r="CJ43">
        <f t="shared" si="29"/>
        <v>1</v>
      </c>
      <c r="CK43">
        <f t="shared" si="29"/>
        <v>2</v>
      </c>
      <c r="CL43">
        <f t="shared" si="29"/>
        <v>2</v>
      </c>
      <c r="CM43">
        <f t="shared" si="29"/>
        <v>2</v>
      </c>
      <c r="CN43">
        <f t="shared" si="29"/>
        <v>3</v>
      </c>
      <c r="CO43">
        <f t="shared" si="29"/>
        <v>3</v>
      </c>
      <c r="CP43">
        <f t="shared" si="29"/>
        <v>3</v>
      </c>
      <c r="CQ43">
        <f t="shared" si="29"/>
        <v>4</v>
      </c>
      <c r="CR43">
        <f t="shared" si="29"/>
        <v>4</v>
      </c>
      <c r="CS43">
        <f t="shared" si="29"/>
        <v>4</v>
      </c>
      <c r="CT43">
        <f t="shared" si="29"/>
        <v>1</v>
      </c>
      <c r="CU43">
        <f t="shared" si="29"/>
        <v>1</v>
      </c>
      <c r="CV43">
        <f t="shared" si="29"/>
        <v>1</v>
      </c>
    </row>
    <row r="44" spans="1:112" x14ac:dyDescent="0.35">
      <c r="A44" s="6" t="s">
        <v>956</v>
      </c>
      <c r="B44">
        <f>B41*100+B43</f>
        <v>202501</v>
      </c>
      <c r="C44">
        <f t="shared" ref="C44:AW44" si="30">C41*100+C43</f>
        <v>202501</v>
      </c>
      <c r="D44">
        <f t="shared" si="30"/>
        <v>202502</v>
      </c>
      <c r="E44">
        <f t="shared" si="30"/>
        <v>202502</v>
      </c>
      <c r="F44">
        <f t="shared" si="30"/>
        <v>202502</v>
      </c>
      <c r="G44">
        <f t="shared" si="30"/>
        <v>202503</v>
      </c>
      <c r="H44">
        <f t="shared" si="30"/>
        <v>202503</v>
      </c>
      <c r="I44">
        <f t="shared" si="30"/>
        <v>202503</v>
      </c>
      <c r="J44">
        <f t="shared" si="30"/>
        <v>202504</v>
      </c>
      <c r="K44">
        <f t="shared" si="30"/>
        <v>202504</v>
      </c>
      <c r="L44">
        <f t="shared" si="30"/>
        <v>202504</v>
      </c>
      <c r="M44">
        <f t="shared" si="30"/>
        <v>202504</v>
      </c>
      <c r="N44">
        <f t="shared" si="30"/>
        <v>202601</v>
      </c>
      <c r="O44">
        <f t="shared" si="30"/>
        <v>202601</v>
      </c>
      <c r="P44">
        <f t="shared" si="30"/>
        <v>202602</v>
      </c>
      <c r="Q44">
        <f t="shared" si="30"/>
        <v>202602</v>
      </c>
      <c r="R44">
        <f t="shared" si="30"/>
        <v>202602</v>
      </c>
      <c r="S44">
        <f t="shared" si="30"/>
        <v>202603</v>
      </c>
      <c r="T44">
        <f t="shared" si="30"/>
        <v>202603</v>
      </c>
      <c r="U44">
        <f t="shared" si="30"/>
        <v>202603</v>
      </c>
      <c r="V44">
        <f t="shared" si="30"/>
        <v>202604</v>
      </c>
      <c r="W44">
        <f t="shared" si="30"/>
        <v>202604</v>
      </c>
      <c r="X44">
        <f t="shared" si="30"/>
        <v>202604</v>
      </c>
      <c r="Y44">
        <f t="shared" si="30"/>
        <v>202604</v>
      </c>
      <c r="Z44">
        <f t="shared" si="30"/>
        <v>202701</v>
      </c>
      <c r="AA44">
        <f t="shared" si="30"/>
        <v>202701</v>
      </c>
      <c r="AB44">
        <f t="shared" si="30"/>
        <v>202702</v>
      </c>
      <c r="AC44">
        <f t="shared" si="30"/>
        <v>202702</v>
      </c>
      <c r="AD44">
        <f t="shared" si="30"/>
        <v>202702</v>
      </c>
      <c r="AE44">
        <f t="shared" si="30"/>
        <v>202703</v>
      </c>
      <c r="AF44">
        <f t="shared" si="30"/>
        <v>202703</v>
      </c>
      <c r="AG44">
        <f t="shared" si="30"/>
        <v>202703</v>
      </c>
      <c r="AH44">
        <f t="shared" si="30"/>
        <v>202704</v>
      </c>
      <c r="AI44">
        <f t="shared" si="30"/>
        <v>202704</v>
      </c>
      <c r="AJ44">
        <f t="shared" si="30"/>
        <v>202704</v>
      </c>
      <c r="AK44">
        <f t="shared" si="30"/>
        <v>202704</v>
      </c>
      <c r="AL44">
        <f t="shared" si="30"/>
        <v>202801</v>
      </c>
      <c r="AM44">
        <f t="shared" si="30"/>
        <v>202801</v>
      </c>
      <c r="AN44">
        <f t="shared" si="30"/>
        <v>202801</v>
      </c>
      <c r="AO44">
        <f t="shared" si="30"/>
        <v>202802</v>
      </c>
      <c r="AP44">
        <f t="shared" si="30"/>
        <v>202802</v>
      </c>
      <c r="AQ44">
        <f t="shared" si="30"/>
        <v>202803</v>
      </c>
      <c r="AR44">
        <f t="shared" si="30"/>
        <v>202803</v>
      </c>
      <c r="AS44">
        <f t="shared" si="30"/>
        <v>202803</v>
      </c>
      <c r="AT44">
        <f t="shared" si="30"/>
        <v>202803</v>
      </c>
      <c r="AU44">
        <f t="shared" si="30"/>
        <v>202804</v>
      </c>
      <c r="AV44">
        <f t="shared" si="30"/>
        <v>202804</v>
      </c>
      <c r="AW44">
        <f t="shared" si="30"/>
        <v>202804</v>
      </c>
      <c r="AZ44" s="6" t="s">
        <v>956</v>
      </c>
      <c r="BA44">
        <f>BA41*100+BA43</f>
        <v>202502</v>
      </c>
      <c r="BB44">
        <f t="shared" ref="BB44:CV44" si="31">BB41*100+BB43</f>
        <v>202502</v>
      </c>
      <c r="BC44">
        <f t="shared" si="31"/>
        <v>202502</v>
      </c>
      <c r="BD44">
        <f t="shared" si="31"/>
        <v>202503</v>
      </c>
      <c r="BE44">
        <f t="shared" si="31"/>
        <v>202503</v>
      </c>
      <c r="BF44">
        <f t="shared" si="31"/>
        <v>202503</v>
      </c>
      <c r="BG44">
        <f t="shared" si="31"/>
        <v>202504</v>
      </c>
      <c r="BH44">
        <f t="shared" si="31"/>
        <v>202504</v>
      </c>
      <c r="BI44">
        <f t="shared" si="31"/>
        <v>202504</v>
      </c>
      <c r="BJ44">
        <f t="shared" si="31"/>
        <v>202601</v>
      </c>
      <c r="BK44">
        <f t="shared" si="31"/>
        <v>202601</v>
      </c>
      <c r="BL44">
        <f t="shared" si="31"/>
        <v>202601</v>
      </c>
      <c r="BM44">
        <f t="shared" si="31"/>
        <v>202602</v>
      </c>
      <c r="BN44">
        <f t="shared" si="31"/>
        <v>202602</v>
      </c>
      <c r="BO44">
        <f t="shared" si="31"/>
        <v>202602</v>
      </c>
      <c r="BP44">
        <f t="shared" si="31"/>
        <v>202603</v>
      </c>
      <c r="BQ44">
        <f t="shared" si="31"/>
        <v>202603</v>
      </c>
      <c r="BR44">
        <f t="shared" si="31"/>
        <v>202603</v>
      </c>
      <c r="BS44">
        <f t="shared" si="31"/>
        <v>202604</v>
      </c>
      <c r="BT44">
        <f t="shared" si="31"/>
        <v>202604</v>
      </c>
      <c r="BU44">
        <f t="shared" si="31"/>
        <v>202604</v>
      </c>
      <c r="BV44">
        <f t="shared" si="31"/>
        <v>202701</v>
      </c>
      <c r="BW44">
        <f t="shared" si="31"/>
        <v>202701</v>
      </c>
      <c r="BX44">
        <f t="shared" si="31"/>
        <v>202701</v>
      </c>
      <c r="BY44">
        <f t="shared" si="31"/>
        <v>202702</v>
      </c>
      <c r="BZ44">
        <f t="shared" si="31"/>
        <v>202702</v>
      </c>
      <c r="CA44">
        <f t="shared" si="31"/>
        <v>202702</v>
      </c>
      <c r="CB44">
        <f t="shared" si="31"/>
        <v>202703</v>
      </c>
      <c r="CC44">
        <f t="shared" si="31"/>
        <v>202703</v>
      </c>
      <c r="CD44">
        <f t="shared" si="31"/>
        <v>202703</v>
      </c>
      <c r="CE44">
        <f t="shared" si="31"/>
        <v>202704</v>
      </c>
      <c r="CF44">
        <f t="shared" si="31"/>
        <v>202704</v>
      </c>
      <c r="CG44">
        <f t="shared" si="31"/>
        <v>202704</v>
      </c>
      <c r="CH44">
        <f t="shared" si="31"/>
        <v>202801</v>
      </c>
      <c r="CI44">
        <f t="shared" si="31"/>
        <v>202801</v>
      </c>
      <c r="CJ44">
        <f t="shared" si="31"/>
        <v>202801</v>
      </c>
      <c r="CK44">
        <f t="shared" si="31"/>
        <v>202802</v>
      </c>
      <c r="CL44">
        <f t="shared" si="31"/>
        <v>202802</v>
      </c>
      <c r="CM44">
        <f t="shared" si="31"/>
        <v>202802</v>
      </c>
      <c r="CN44">
        <f t="shared" si="31"/>
        <v>202803</v>
      </c>
      <c r="CO44">
        <f t="shared" si="31"/>
        <v>202803</v>
      </c>
      <c r="CP44">
        <f t="shared" si="31"/>
        <v>202803</v>
      </c>
      <c r="CQ44">
        <f t="shared" si="31"/>
        <v>202804</v>
      </c>
      <c r="CR44">
        <f t="shared" si="31"/>
        <v>202804</v>
      </c>
      <c r="CS44">
        <f t="shared" si="31"/>
        <v>202804</v>
      </c>
      <c r="CT44">
        <f t="shared" si="31"/>
        <v>202901</v>
      </c>
      <c r="CU44">
        <f t="shared" si="31"/>
        <v>202901</v>
      </c>
      <c r="CV44">
        <f t="shared" si="31"/>
        <v>202901</v>
      </c>
    </row>
    <row r="45" spans="1:112" x14ac:dyDescent="0.35">
      <c r="A45" t="s">
        <v>951</v>
      </c>
      <c r="B45" s="7">
        <f>AVERAGE(B23:B37)</f>
        <v>122.81333333333333</v>
      </c>
      <c r="C45" s="7">
        <f t="shared" ref="C45:AW45" si="32">AVERAGE(C23:C37)</f>
        <v>121.08933333333333</v>
      </c>
      <c r="D45" s="7">
        <f t="shared" si="32"/>
        <v>120.40266666666668</v>
      </c>
      <c r="E45" s="7">
        <f t="shared" si="32"/>
        <v>120.06733333333332</v>
      </c>
      <c r="F45" s="7">
        <f t="shared" si="32"/>
        <v>119.73133333333334</v>
      </c>
      <c r="G45" s="7">
        <f t="shared" si="32"/>
        <v>118.54333333333332</v>
      </c>
      <c r="H45" s="7">
        <f t="shared" si="32"/>
        <v>119.02533333333334</v>
      </c>
      <c r="I45" s="7">
        <f t="shared" si="32"/>
        <v>119.94799999999999</v>
      </c>
      <c r="J45" s="7">
        <f t="shared" si="32"/>
        <v>116.40933333333335</v>
      </c>
      <c r="K45" s="7">
        <f t="shared" si="32"/>
        <v>116.46466666666667</v>
      </c>
      <c r="L45" s="7">
        <f t="shared" si="32"/>
        <v>117.04400000000001</v>
      </c>
      <c r="M45" s="7">
        <f t="shared" si="32"/>
        <v>116.62466666666667</v>
      </c>
      <c r="N45" s="7">
        <f t="shared" si="32"/>
        <v>115.664</v>
      </c>
      <c r="O45" s="7">
        <f t="shared" si="32"/>
        <v>111.46733333333334</v>
      </c>
      <c r="P45" s="7">
        <f t="shared" si="32"/>
        <v>100.43399999999998</v>
      </c>
      <c r="Q45" s="7">
        <f t="shared" si="32"/>
        <v>95.76</v>
      </c>
      <c r="R45" s="7">
        <f t="shared" si="32"/>
        <v>93.937333333333342</v>
      </c>
      <c r="S45" s="7">
        <f t="shared" si="32"/>
        <v>93.748666666666665</v>
      </c>
      <c r="T45" s="7">
        <f t="shared" si="32"/>
        <v>94.361333333333334</v>
      </c>
      <c r="U45" s="7">
        <f t="shared" si="32"/>
        <v>95.512</v>
      </c>
      <c r="V45" s="7">
        <f t="shared" si="32"/>
        <v>96.181333333333342</v>
      </c>
      <c r="W45" s="7">
        <f t="shared" si="32"/>
        <v>97.290666666666667</v>
      </c>
      <c r="X45" s="7">
        <f t="shared" si="32"/>
        <v>98.448666666666668</v>
      </c>
      <c r="Y45" s="7">
        <f t="shared" si="32"/>
        <v>99.667333333333332</v>
      </c>
      <c r="Z45" s="7">
        <f t="shared" si="32"/>
        <v>97.603999999999985</v>
      </c>
      <c r="AA45" s="7">
        <f t="shared" si="32"/>
        <v>90.119333333333316</v>
      </c>
      <c r="AB45" s="7">
        <f t="shared" si="32"/>
        <v>79.991333333333344</v>
      </c>
      <c r="AC45" s="7">
        <f t="shared" si="32"/>
        <v>76.506666666666661</v>
      </c>
      <c r="AD45" s="7">
        <f t="shared" si="32"/>
        <v>75.522666666666666</v>
      </c>
      <c r="AE45" s="7">
        <f t="shared" si="32"/>
        <v>77.02</v>
      </c>
      <c r="AF45" s="7">
        <f t="shared" si="32"/>
        <v>77.307333333333332</v>
      </c>
      <c r="AG45" s="7">
        <f t="shared" si="32"/>
        <v>77.908666666666676</v>
      </c>
      <c r="AH45" s="7">
        <f t="shared" si="32"/>
        <v>80.412000000000006</v>
      </c>
      <c r="AI45" s="7">
        <f t="shared" si="32"/>
        <v>82.065333333333356</v>
      </c>
      <c r="AJ45" s="7">
        <f t="shared" si="32"/>
        <v>84.492666666666679</v>
      </c>
      <c r="AK45" s="7">
        <f t="shared" si="32"/>
        <v>85.879999999999981</v>
      </c>
      <c r="AL45" s="7">
        <f t="shared" si="32"/>
        <v>85.24799999999999</v>
      </c>
      <c r="AM45" s="7">
        <f t="shared" si="32"/>
        <v>80.394666666666652</v>
      </c>
      <c r="AN45" s="7">
        <f t="shared" si="32"/>
        <v>73.181333333333342</v>
      </c>
      <c r="AO45" s="7">
        <f t="shared" si="32"/>
        <v>68.628</v>
      </c>
      <c r="AP45" s="7">
        <f t="shared" si="32"/>
        <v>66.92</v>
      </c>
      <c r="AQ45" s="7">
        <f t="shared" si="32"/>
        <v>66.778000000000006</v>
      </c>
      <c r="AR45" s="7">
        <f t="shared" si="32"/>
        <v>66.981333333333339</v>
      </c>
      <c r="AS45" s="7">
        <f t="shared" si="32"/>
        <v>70.14266666666667</v>
      </c>
      <c r="AT45" s="7">
        <f t="shared" si="32"/>
        <v>74.551999999999992</v>
      </c>
      <c r="AU45" s="7">
        <f t="shared" si="32"/>
        <v>76.582666666666668</v>
      </c>
      <c r="AV45" s="7">
        <f t="shared" si="32"/>
        <v>77.575333333333319</v>
      </c>
      <c r="AW45" s="7">
        <f t="shared" si="32"/>
        <v>77.906000000000006</v>
      </c>
      <c r="AZ45" t="s">
        <v>951</v>
      </c>
      <c r="BA45" s="7">
        <f>AVERAGE(BA23:BA37)</f>
        <v>82.997142857142862</v>
      </c>
      <c r="BB45" s="7">
        <f t="shared" ref="BB45:CV45" si="33">AVERAGE(BB23:BB37)</f>
        <v>83.213571428571427</v>
      </c>
      <c r="BC45" s="7">
        <f t="shared" si="33"/>
        <v>82.666428571428568</v>
      </c>
      <c r="BD45" s="7">
        <f t="shared" si="33"/>
        <v>83.804285714285712</v>
      </c>
      <c r="BE45" s="7">
        <f t="shared" si="33"/>
        <v>85.810714285714297</v>
      </c>
      <c r="BF45" s="7">
        <f t="shared" si="33"/>
        <v>85.808571428571412</v>
      </c>
      <c r="BG45" s="7">
        <f t="shared" si="33"/>
        <v>92.352857142857147</v>
      </c>
      <c r="BH45" s="7">
        <f t="shared" si="33"/>
        <v>93.984999999999999</v>
      </c>
      <c r="BI45" s="7">
        <f t="shared" si="33"/>
        <v>94.542142857142863</v>
      </c>
      <c r="BJ45" s="7">
        <f t="shared" si="33"/>
        <v>94.141428571428577</v>
      </c>
      <c r="BK45" s="7">
        <f t="shared" si="33"/>
        <v>91.386428571428581</v>
      </c>
      <c r="BL45" s="7">
        <f t="shared" si="33"/>
        <v>83.911428571428587</v>
      </c>
      <c r="BM45" s="7">
        <f t="shared" si="33"/>
        <v>79.728571428571428</v>
      </c>
      <c r="BN45" s="7">
        <f t="shared" si="33"/>
        <v>77.123571428571424</v>
      </c>
      <c r="BO45" s="7">
        <f t="shared" si="33"/>
        <v>77.248571428571424</v>
      </c>
      <c r="BP45" s="7">
        <f t="shared" si="33"/>
        <v>77.869285714285724</v>
      </c>
      <c r="BQ45" s="7">
        <f t="shared" si="33"/>
        <v>78.224285714285728</v>
      </c>
      <c r="BR45" s="7">
        <f t="shared" si="33"/>
        <v>81.90285714285713</v>
      </c>
      <c r="BS45" s="7">
        <f t="shared" si="33"/>
        <v>84.459285714285713</v>
      </c>
      <c r="BT45" s="7">
        <f t="shared" si="33"/>
        <v>85.81142857142855</v>
      </c>
      <c r="BU45" s="7">
        <f t="shared" si="33"/>
        <v>88.340000000000018</v>
      </c>
      <c r="BV45" s="7">
        <f t="shared" si="33"/>
        <v>88.364285714285685</v>
      </c>
      <c r="BW45" s="7">
        <f t="shared" si="33"/>
        <v>81.342857142857142</v>
      </c>
      <c r="BX45" s="7">
        <f t="shared" si="33"/>
        <v>73.500714285714281</v>
      </c>
      <c r="BY45" s="7">
        <f t="shared" si="33"/>
        <v>71.14</v>
      </c>
      <c r="BZ45" s="7">
        <f t="shared" si="33"/>
        <v>69.570714285714288</v>
      </c>
      <c r="CA45" s="7">
        <f t="shared" si="33"/>
        <v>69.294285714285721</v>
      </c>
      <c r="CB45" s="7">
        <f t="shared" si="33"/>
        <v>69.262142857142848</v>
      </c>
      <c r="CC45" s="7">
        <f t="shared" si="33"/>
        <v>70.273571428571444</v>
      </c>
      <c r="CD45" s="7">
        <f t="shared" si="33"/>
        <v>74.505714285714276</v>
      </c>
      <c r="CE45" s="7">
        <f t="shared" si="33"/>
        <v>77.054999999999993</v>
      </c>
      <c r="CF45" s="7">
        <f t="shared" si="33"/>
        <v>79.229285714285723</v>
      </c>
      <c r="CG45" s="7">
        <f t="shared" si="33"/>
        <v>80.452142857142846</v>
      </c>
      <c r="CH45" s="7">
        <f t="shared" si="33"/>
        <v>80.456428571428575</v>
      </c>
      <c r="CI45" s="7">
        <f t="shared" si="33"/>
        <v>76.239285714285714</v>
      </c>
      <c r="CJ45" s="7">
        <f t="shared" si="33"/>
        <v>68.977142857142866</v>
      </c>
      <c r="CK45" s="7">
        <f t="shared" si="33"/>
        <v>64.752857142857138</v>
      </c>
      <c r="CL45" s="7">
        <f t="shared" si="33"/>
        <v>62.813571428571429</v>
      </c>
      <c r="CM45" s="7">
        <f t="shared" si="33"/>
        <v>62.65857142857142</v>
      </c>
      <c r="CN45" s="7">
        <f t="shared" si="33"/>
        <v>62.705000000000005</v>
      </c>
      <c r="CO45" s="7">
        <f t="shared" si="33"/>
        <v>65.169285714285706</v>
      </c>
      <c r="CP45" s="7">
        <f t="shared" si="33"/>
        <v>71.109285714285718</v>
      </c>
      <c r="CQ45" s="7">
        <f t="shared" si="33"/>
        <v>72.995714285714286</v>
      </c>
      <c r="CR45" s="7">
        <f t="shared" si="33"/>
        <v>74.005714285714276</v>
      </c>
      <c r="CS45" s="7">
        <f t="shared" si="33"/>
        <v>74.528571428571439</v>
      </c>
      <c r="CT45" s="7">
        <f t="shared" si="33"/>
        <v>73.327857142857155</v>
      </c>
      <c r="CU45" s="7">
        <f t="shared" si="33"/>
        <v>72.310714285714283</v>
      </c>
      <c r="CV45" s="7">
        <f t="shared" si="33"/>
        <v>68.700714285714284</v>
      </c>
      <c r="CW45" s="7"/>
      <c r="CX45" s="7"/>
      <c r="CY45" s="7"/>
      <c r="CZ45" s="7"/>
      <c r="DA45" s="7"/>
      <c r="DB45" s="7"/>
      <c r="DC45" s="7"/>
      <c r="DD45" s="7"/>
      <c r="DE45" s="7"/>
      <c r="DF45" s="7"/>
      <c r="DG45" s="7"/>
      <c r="DH45" s="7"/>
    </row>
    <row r="47" spans="1:112" x14ac:dyDescent="0.35">
      <c r="A47" s="11" t="s">
        <v>957</v>
      </c>
      <c r="AZ47" s="11" t="s">
        <v>957</v>
      </c>
    </row>
    <row r="48" spans="1:112" x14ac:dyDescent="0.35">
      <c r="B48">
        <f>B44</f>
        <v>202501</v>
      </c>
      <c r="C48">
        <f>IF(RIGHT(B48)="4",B48+97,B48+1)</f>
        <v>202502</v>
      </c>
      <c r="D48">
        <f t="shared" ref="D48:R48" si="34">IF(RIGHT(C48)="4",C48+97,C48+1)</f>
        <v>202503</v>
      </c>
      <c r="E48">
        <f t="shared" si="34"/>
        <v>202504</v>
      </c>
      <c r="F48">
        <f t="shared" si="34"/>
        <v>202601</v>
      </c>
      <c r="G48">
        <f t="shared" si="34"/>
        <v>202602</v>
      </c>
      <c r="H48">
        <f t="shared" si="34"/>
        <v>202603</v>
      </c>
      <c r="I48">
        <f t="shared" si="34"/>
        <v>202604</v>
      </c>
      <c r="J48">
        <f t="shared" si="34"/>
        <v>202701</v>
      </c>
      <c r="K48">
        <f t="shared" si="34"/>
        <v>202702</v>
      </c>
      <c r="L48">
        <f t="shared" si="34"/>
        <v>202703</v>
      </c>
      <c r="M48">
        <f t="shared" si="34"/>
        <v>202704</v>
      </c>
      <c r="N48">
        <f t="shared" si="34"/>
        <v>202801</v>
      </c>
      <c r="O48">
        <f t="shared" si="34"/>
        <v>202802</v>
      </c>
      <c r="P48">
        <f t="shared" si="34"/>
        <v>202803</v>
      </c>
      <c r="Q48">
        <f t="shared" si="34"/>
        <v>202804</v>
      </c>
      <c r="R48">
        <f t="shared" si="34"/>
        <v>202901</v>
      </c>
      <c r="BA48">
        <f>BA44</f>
        <v>202502</v>
      </c>
      <c r="BB48">
        <f>IF(RIGHT(BA48)="4",BA48+97,BA48+1)</f>
        <v>202503</v>
      </c>
      <c r="BC48">
        <f t="shared" ref="BC48:BP48" si="35">IF(RIGHT(BB48)="4",BB48+97,BB48+1)</f>
        <v>202504</v>
      </c>
      <c r="BD48">
        <f t="shared" si="35"/>
        <v>202601</v>
      </c>
      <c r="BE48">
        <f t="shared" si="35"/>
        <v>202602</v>
      </c>
      <c r="BF48">
        <f t="shared" si="35"/>
        <v>202603</v>
      </c>
      <c r="BG48">
        <f t="shared" si="35"/>
        <v>202604</v>
      </c>
      <c r="BH48">
        <f t="shared" si="35"/>
        <v>202701</v>
      </c>
      <c r="BI48">
        <f t="shared" si="35"/>
        <v>202702</v>
      </c>
      <c r="BJ48">
        <f t="shared" si="35"/>
        <v>202703</v>
      </c>
      <c r="BK48">
        <f t="shared" si="35"/>
        <v>202704</v>
      </c>
      <c r="BL48">
        <f t="shared" si="35"/>
        <v>202801</v>
      </c>
      <c r="BM48">
        <f t="shared" si="35"/>
        <v>202802</v>
      </c>
      <c r="BN48">
        <f t="shared" si="35"/>
        <v>202803</v>
      </c>
      <c r="BO48">
        <f t="shared" si="35"/>
        <v>202804</v>
      </c>
      <c r="BP48">
        <f t="shared" si="35"/>
        <v>202901</v>
      </c>
    </row>
    <row r="49" spans="1:112" x14ac:dyDescent="0.35">
      <c r="A49" t="str">
        <f>A1</f>
        <v>February 2025 MPR</v>
      </c>
      <c r="B49" s="7">
        <f t="shared" ref="B49:R49" si="36">AVERAGEIF($B$44:$AW$44,B48,$B$45:$AW$45)</f>
        <v>121.95133333333334</v>
      </c>
      <c r="C49" s="7">
        <f t="shared" si="36"/>
        <v>120.0671111111111</v>
      </c>
      <c r="D49" s="7">
        <f t="shared" si="36"/>
        <v>119.17222222222222</v>
      </c>
      <c r="E49" s="7">
        <f t="shared" si="36"/>
        <v>116.63566666666667</v>
      </c>
      <c r="F49" s="7">
        <f t="shared" si="36"/>
        <v>113.56566666666667</v>
      </c>
      <c r="G49" s="7">
        <f t="shared" si="36"/>
        <v>96.710444444444434</v>
      </c>
      <c r="H49" s="7">
        <f t="shared" si="36"/>
        <v>94.540666666666667</v>
      </c>
      <c r="I49" s="7">
        <f t="shared" si="36"/>
        <v>97.896999999999991</v>
      </c>
      <c r="J49" s="7">
        <f t="shared" si="36"/>
        <v>93.86166666666665</v>
      </c>
      <c r="K49" s="7">
        <f t="shared" si="36"/>
        <v>77.340222222222224</v>
      </c>
      <c r="L49" s="7">
        <f t="shared" si="36"/>
        <v>77.412000000000006</v>
      </c>
      <c r="M49" s="7">
        <f t="shared" si="36"/>
        <v>83.212500000000006</v>
      </c>
      <c r="N49" s="7">
        <f t="shared" si="36"/>
        <v>79.60799999999999</v>
      </c>
      <c r="O49" s="7">
        <f t="shared" si="36"/>
        <v>67.774000000000001</v>
      </c>
      <c r="P49" s="7">
        <f t="shared" si="36"/>
        <v>69.613500000000016</v>
      </c>
      <c r="Q49" s="7">
        <f t="shared" si="36"/>
        <v>77.35466666666666</v>
      </c>
      <c r="R49" s="7" t="e">
        <f t="shared" si="36"/>
        <v>#DIV/0!</v>
      </c>
      <c r="S49" s="7"/>
      <c r="T49" s="7"/>
      <c r="U49" s="7"/>
      <c r="AZ49" t="str">
        <f>AZ1</f>
        <v>May 2025 MPR</v>
      </c>
      <c r="BA49" s="7">
        <f>AVERAGEIF($BA$44:$CV$44,BA48,$BA$45:$CV$45)</f>
        <v>82.959047619047624</v>
      </c>
      <c r="BB49" s="7">
        <f t="shared" ref="BB49:BP49" si="37">AVERAGEIF($BA$44:$CV$44,BB48,$BA$45:$CV$45)</f>
        <v>85.141190476190474</v>
      </c>
      <c r="BC49" s="7">
        <f t="shared" si="37"/>
        <v>93.626666666666665</v>
      </c>
      <c r="BD49" s="7">
        <f t="shared" si="37"/>
        <v>89.813095238095244</v>
      </c>
      <c r="BE49" s="7">
        <f t="shared" si="37"/>
        <v>78.03357142857142</v>
      </c>
      <c r="BF49" s="7">
        <f t="shared" si="37"/>
        <v>79.33214285714287</v>
      </c>
      <c r="BG49" s="7">
        <f t="shared" si="37"/>
        <v>86.203571428571422</v>
      </c>
      <c r="BH49" s="7">
        <f t="shared" si="37"/>
        <v>81.069285714285698</v>
      </c>
      <c r="BI49" s="7">
        <f t="shared" si="37"/>
        <v>70.001666666666665</v>
      </c>
      <c r="BJ49" s="7">
        <f t="shared" si="37"/>
        <v>71.347142857142856</v>
      </c>
      <c r="BK49" s="7">
        <f t="shared" si="37"/>
        <v>78.912142857142854</v>
      </c>
      <c r="BL49" s="7">
        <f t="shared" si="37"/>
        <v>75.224285714285728</v>
      </c>
      <c r="BM49" s="7">
        <f t="shared" si="37"/>
        <v>63.408333333333324</v>
      </c>
      <c r="BN49" s="7">
        <f t="shared" si="37"/>
        <v>66.327857142857155</v>
      </c>
      <c r="BO49" s="7">
        <f t="shared" si="37"/>
        <v>73.843333333333334</v>
      </c>
      <c r="BP49" s="7">
        <f t="shared" si="37"/>
        <v>71.446428571428569</v>
      </c>
      <c r="BQ49" s="7"/>
      <c r="BR49" s="7"/>
      <c r="BS49" s="7"/>
      <c r="BT49" s="7"/>
    </row>
    <row r="51" spans="1:112" x14ac:dyDescent="0.35">
      <c r="AZ51" s="8" t="s">
        <v>961</v>
      </c>
    </row>
    <row r="52" spans="1:112"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row>
    <row r="53" spans="1:112"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row>
    <row r="54" spans="1:112" x14ac:dyDescent="0.35">
      <c r="BA54">
        <v>202301</v>
      </c>
      <c r="BB54">
        <f t="shared" ref="BB54:BL54" si="39">IF(BB53=1,BA54+89,BA54+1)</f>
        <v>202302</v>
      </c>
      <c r="BC54">
        <f t="shared" si="39"/>
        <v>202303</v>
      </c>
      <c r="BD54">
        <f t="shared" si="39"/>
        <v>202304</v>
      </c>
      <c r="BE54">
        <f t="shared" si="39"/>
        <v>202305</v>
      </c>
      <c r="BF54">
        <f t="shared" si="39"/>
        <v>202306</v>
      </c>
      <c r="BG54">
        <f t="shared" si="39"/>
        <v>202307</v>
      </c>
      <c r="BH54">
        <f t="shared" si="39"/>
        <v>202308</v>
      </c>
      <c r="BI54">
        <f t="shared" si="39"/>
        <v>202309</v>
      </c>
      <c r="BJ54">
        <f t="shared" si="39"/>
        <v>202310</v>
      </c>
      <c r="BK54">
        <f t="shared" si="39"/>
        <v>202311</v>
      </c>
      <c r="BL54">
        <f t="shared" si="39"/>
        <v>202312</v>
      </c>
      <c r="BM54">
        <f>IF(BM53=1,BL54+89,BL54+1)</f>
        <v>202401</v>
      </c>
      <c r="BN54">
        <f t="shared" ref="BN54:DH54" si="40">IF(BN53=1,BM54+89,BM54+1)</f>
        <v>202402</v>
      </c>
      <c r="BO54">
        <f t="shared" si="40"/>
        <v>202403</v>
      </c>
      <c r="BP54">
        <f t="shared" si="40"/>
        <v>202404</v>
      </c>
      <c r="BQ54">
        <f t="shared" si="40"/>
        <v>202405</v>
      </c>
      <c r="BR54">
        <f t="shared" si="40"/>
        <v>202406</v>
      </c>
      <c r="BS54">
        <f t="shared" si="40"/>
        <v>202407</v>
      </c>
      <c r="BT54">
        <f t="shared" si="40"/>
        <v>202408</v>
      </c>
      <c r="BU54">
        <f t="shared" si="40"/>
        <v>202409</v>
      </c>
      <c r="BV54">
        <f t="shared" si="40"/>
        <v>202410</v>
      </c>
      <c r="BW54">
        <f t="shared" si="40"/>
        <v>202411</v>
      </c>
      <c r="BX54">
        <f t="shared" si="40"/>
        <v>202412</v>
      </c>
      <c r="BY54">
        <f t="shared" si="40"/>
        <v>202501</v>
      </c>
      <c r="BZ54">
        <f t="shared" si="40"/>
        <v>202502</v>
      </c>
      <c r="CA54">
        <f t="shared" si="40"/>
        <v>202503</v>
      </c>
      <c r="CB54">
        <f t="shared" si="40"/>
        <v>202504</v>
      </c>
      <c r="CC54">
        <f t="shared" si="40"/>
        <v>202505</v>
      </c>
      <c r="CD54">
        <f t="shared" si="40"/>
        <v>202506</v>
      </c>
      <c r="CE54">
        <f t="shared" si="40"/>
        <v>202507</v>
      </c>
      <c r="CF54">
        <f t="shared" si="40"/>
        <v>202508</v>
      </c>
      <c r="CG54">
        <f t="shared" si="40"/>
        <v>202509</v>
      </c>
      <c r="CH54">
        <f t="shared" si="40"/>
        <v>202510</v>
      </c>
      <c r="CI54">
        <f t="shared" si="40"/>
        <v>202511</v>
      </c>
      <c r="CJ54">
        <f t="shared" si="40"/>
        <v>202512</v>
      </c>
      <c r="CK54">
        <f t="shared" si="40"/>
        <v>202601</v>
      </c>
      <c r="CL54">
        <f t="shared" si="40"/>
        <v>202602</v>
      </c>
      <c r="CM54">
        <f t="shared" si="40"/>
        <v>202603</v>
      </c>
      <c r="CN54">
        <f t="shared" si="40"/>
        <v>202604</v>
      </c>
      <c r="CO54">
        <f t="shared" si="40"/>
        <v>202605</v>
      </c>
      <c r="CP54">
        <f t="shared" si="40"/>
        <v>202606</v>
      </c>
      <c r="CQ54">
        <f t="shared" si="40"/>
        <v>202607</v>
      </c>
      <c r="CR54">
        <f t="shared" si="40"/>
        <v>202608</v>
      </c>
      <c r="CS54">
        <f t="shared" si="40"/>
        <v>202609</v>
      </c>
      <c r="CT54">
        <f t="shared" si="40"/>
        <v>202610</v>
      </c>
      <c r="CU54">
        <f t="shared" si="40"/>
        <v>202611</v>
      </c>
      <c r="CV54">
        <f t="shared" si="40"/>
        <v>202612</v>
      </c>
      <c r="CW54">
        <f t="shared" si="40"/>
        <v>202701</v>
      </c>
      <c r="CX54">
        <f t="shared" si="40"/>
        <v>202702</v>
      </c>
      <c r="CY54">
        <f t="shared" si="40"/>
        <v>202703</v>
      </c>
      <c r="CZ54">
        <f t="shared" si="40"/>
        <v>202704</v>
      </c>
      <c r="DA54">
        <f t="shared" si="40"/>
        <v>202705</v>
      </c>
      <c r="DB54">
        <f t="shared" si="40"/>
        <v>202706</v>
      </c>
      <c r="DC54">
        <f t="shared" si="40"/>
        <v>202707</v>
      </c>
      <c r="DD54">
        <f t="shared" si="40"/>
        <v>202708</v>
      </c>
      <c r="DE54">
        <f t="shared" si="40"/>
        <v>202709</v>
      </c>
      <c r="DF54">
        <f t="shared" si="40"/>
        <v>202710</v>
      </c>
      <c r="DG54">
        <f t="shared" si="40"/>
        <v>202711</v>
      </c>
      <c r="DH54">
        <f t="shared" si="40"/>
        <v>202712</v>
      </c>
    </row>
    <row r="55" spans="1:112" x14ac:dyDescent="0.35">
      <c r="AZ55" t="str">
        <f>A49</f>
        <v>February 2025 MPR</v>
      </c>
      <c r="BA55" s="7" t="e">
        <f t="shared" ref="BA55:CF55" si="41">HLOOKUP(BA$54,$B$42:$AW$45,4,FALSE)</f>
        <v>#N/A</v>
      </c>
      <c r="BB55" s="7" t="e">
        <f t="shared" si="41"/>
        <v>#N/A</v>
      </c>
      <c r="BC55" s="7" t="e">
        <f t="shared" si="41"/>
        <v>#N/A</v>
      </c>
      <c r="BD55" s="7" t="e">
        <f t="shared" si="41"/>
        <v>#N/A</v>
      </c>
      <c r="BE55" s="7" t="e">
        <f t="shared" si="41"/>
        <v>#N/A</v>
      </c>
      <c r="BF55" s="7" t="e">
        <f t="shared" si="41"/>
        <v>#N/A</v>
      </c>
      <c r="BG55" s="7" t="e">
        <f t="shared" si="41"/>
        <v>#N/A</v>
      </c>
      <c r="BH55" s="7" t="e">
        <f t="shared" si="41"/>
        <v>#N/A</v>
      </c>
      <c r="BI55" s="7" t="e">
        <f t="shared" si="41"/>
        <v>#N/A</v>
      </c>
      <c r="BJ55" s="7" t="e">
        <f t="shared" si="41"/>
        <v>#N/A</v>
      </c>
      <c r="BK55" s="7" t="e">
        <f t="shared" si="41"/>
        <v>#N/A</v>
      </c>
      <c r="BL55" s="7" t="e">
        <f t="shared" si="41"/>
        <v>#N/A</v>
      </c>
      <c r="BM55" s="7" t="e">
        <f t="shared" si="41"/>
        <v>#N/A</v>
      </c>
      <c r="BN55" s="7" t="e">
        <f t="shared" si="41"/>
        <v>#N/A</v>
      </c>
      <c r="BO55" s="7" t="e">
        <f t="shared" si="41"/>
        <v>#N/A</v>
      </c>
      <c r="BP55" s="7" t="e">
        <f t="shared" si="41"/>
        <v>#N/A</v>
      </c>
      <c r="BQ55" s="7" t="e">
        <f t="shared" si="41"/>
        <v>#N/A</v>
      </c>
      <c r="BR55" s="7" t="e">
        <f t="shared" si="41"/>
        <v>#N/A</v>
      </c>
      <c r="BS55" s="7" t="e">
        <f t="shared" si="41"/>
        <v>#N/A</v>
      </c>
      <c r="BT55" s="7" t="e">
        <f t="shared" si="41"/>
        <v>#N/A</v>
      </c>
      <c r="BU55" s="7" t="e">
        <f t="shared" si="41"/>
        <v>#N/A</v>
      </c>
      <c r="BV55" s="7" t="e">
        <f t="shared" si="41"/>
        <v>#N/A</v>
      </c>
      <c r="BW55" s="7" t="e">
        <f t="shared" si="41"/>
        <v>#N/A</v>
      </c>
      <c r="BX55" s="7" t="e">
        <f t="shared" si="41"/>
        <v>#N/A</v>
      </c>
      <c r="BY55" s="7">
        <f t="shared" si="41"/>
        <v>122.81333333333333</v>
      </c>
      <c r="BZ55" s="7" t="e">
        <f t="shared" si="41"/>
        <v>#N/A</v>
      </c>
      <c r="CA55" s="7">
        <f t="shared" si="41"/>
        <v>121.08933333333333</v>
      </c>
      <c r="CB55" s="7">
        <f t="shared" si="41"/>
        <v>120.40266666666668</v>
      </c>
      <c r="CC55" s="7">
        <f t="shared" si="41"/>
        <v>120.06733333333332</v>
      </c>
      <c r="CD55" s="7">
        <f t="shared" si="41"/>
        <v>119.73133333333334</v>
      </c>
      <c r="CE55" s="7">
        <f t="shared" si="41"/>
        <v>118.54333333333332</v>
      </c>
      <c r="CF55" s="7">
        <f t="shared" si="41"/>
        <v>119.02533333333334</v>
      </c>
      <c r="CG55" s="7" t="e">
        <f t="shared" ref="CG55:DH55" si="42">HLOOKUP(CG$54,$B$42:$AW$45,4,FALSE)</f>
        <v>#N/A</v>
      </c>
      <c r="CH55" s="7">
        <f t="shared" si="42"/>
        <v>116.40933333333335</v>
      </c>
      <c r="CI55" s="7" t="e">
        <f t="shared" si="42"/>
        <v>#N/A</v>
      </c>
      <c r="CJ55" s="7">
        <f t="shared" si="42"/>
        <v>117.04400000000001</v>
      </c>
      <c r="CK55" s="7">
        <f t="shared" si="42"/>
        <v>115.664</v>
      </c>
      <c r="CL55" s="7" t="e">
        <f t="shared" si="42"/>
        <v>#N/A</v>
      </c>
      <c r="CM55" s="7">
        <f t="shared" si="42"/>
        <v>111.46733333333334</v>
      </c>
      <c r="CN55" s="7">
        <f t="shared" si="42"/>
        <v>100.43399999999998</v>
      </c>
      <c r="CO55" s="7">
        <f t="shared" si="42"/>
        <v>95.76</v>
      </c>
      <c r="CP55" s="7">
        <f t="shared" si="42"/>
        <v>93.937333333333342</v>
      </c>
      <c r="CQ55" s="7">
        <f t="shared" si="42"/>
        <v>93.748666666666665</v>
      </c>
      <c r="CR55" s="7">
        <f t="shared" si="42"/>
        <v>94.361333333333334</v>
      </c>
      <c r="CS55" s="7" t="e">
        <f t="shared" si="42"/>
        <v>#N/A</v>
      </c>
      <c r="CT55" s="7">
        <f t="shared" si="42"/>
        <v>96.181333333333342</v>
      </c>
      <c r="CU55" s="7" t="e">
        <f t="shared" si="42"/>
        <v>#N/A</v>
      </c>
      <c r="CV55" s="7">
        <f t="shared" si="42"/>
        <v>98.448666666666668</v>
      </c>
      <c r="CW55" s="7">
        <f t="shared" si="42"/>
        <v>97.603999999999985</v>
      </c>
      <c r="CX55" s="7" t="e">
        <f t="shared" si="42"/>
        <v>#N/A</v>
      </c>
      <c r="CY55" s="7">
        <f t="shared" si="42"/>
        <v>90.119333333333316</v>
      </c>
      <c r="CZ55" s="7">
        <f t="shared" si="42"/>
        <v>79.991333333333344</v>
      </c>
      <c r="DA55" s="7">
        <f t="shared" si="42"/>
        <v>76.506666666666661</v>
      </c>
      <c r="DB55" s="7">
        <f t="shared" si="42"/>
        <v>75.522666666666666</v>
      </c>
      <c r="DC55" s="7">
        <f t="shared" si="42"/>
        <v>77.02</v>
      </c>
      <c r="DD55" s="7">
        <f t="shared" si="42"/>
        <v>77.307333333333332</v>
      </c>
      <c r="DE55" s="7" t="e">
        <f t="shared" si="42"/>
        <v>#N/A</v>
      </c>
      <c r="DF55" s="7">
        <f t="shared" si="42"/>
        <v>80.412000000000006</v>
      </c>
      <c r="DG55" s="7" t="e">
        <f t="shared" si="42"/>
        <v>#N/A</v>
      </c>
      <c r="DH55" s="7">
        <f t="shared" si="42"/>
        <v>84.492666666666679</v>
      </c>
    </row>
    <row r="56" spans="1:112" x14ac:dyDescent="0.35">
      <c r="AZ56" t="str">
        <f>AZ49</f>
        <v>May 2025 MPR</v>
      </c>
      <c r="BA56" s="7" t="e">
        <f>HLOOKUP(BA$54,$BA$42:$CV$45,4,FALSE)</f>
        <v>#N/A</v>
      </c>
      <c r="BB56" s="7" t="e">
        <f t="shared" ref="BB56:DH56" si="43">HLOOKUP(BB$54,$BA$42:$CV$45,4,FALSE)</f>
        <v>#N/A</v>
      </c>
      <c r="BC56" s="7" t="e">
        <f t="shared" si="43"/>
        <v>#N/A</v>
      </c>
      <c r="BD56" s="7" t="e">
        <f t="shared" si="43"/>
        <v>#N/A</v>
      </c>
      <c r="BE56" s="7" t="e">
        <f t="shared" si="43"/>
        <v>#N/A</v>
      </c>
      <c r="BF56" s="7" t="e">
        <f t="shared" si="43"/>
        <v>#N/A</v>
      </c>
      <c r="BG56" s="7" t="e">
        <f t="shared" si="43"/>
        <v>#N/A</v>
      </c>
      <c r="BH56" s="7" t="e">
        <f t="shared" si="43"/>
        <v>#N/A</v>
      </c>
      <c r="BI56" s="7" t="e">
        <f t="shared" si="43"/>
        <v>#N/A</v>
      </c>
      <c r="BJ56" s="7" t="e">
        <f t="shared" si="43"/>
        <v>#N/A</v>
      </c>
      <c r="BK56" s="7" t="e">
        <f t="shared" si="43"/>
        <v>#N/A</v>
      </c>
      <c r="BL56" s="7" t="e">
        <f t="shared" si="43"/>
        <v>#N/A</v>
      </c>
      <c r="BM56" s="7" t="e">
        <f t="shared" si="43"/>
        <v>#N/A</v>
      </c>
      <c r="BN56" s="7" t="e">
        <f t="shared" si="43"/>
        <v>#N/A</v>
      </c>
      <c r="BO56" s="7" t="e">
        <f t="shared" si="43"/>
        <v>#N/A</v>
      </c>
      <c r="BP56" s="7" t="e">
        <f t="shared" si="43"/>
        <v>#N/A</v>
      </c>
      <c r="BQ56" s="7" t="e">
        <f t="shared" si="43"/>
        <v>#N/A</v>
      </c>
      <c r="BR56" s="7" t="e">
        <f t="shared" si="43"/>
        <v>#N/A</v>
      </c>
      <c r="BS56" s="7" t="e">
        <f t="shared" si="43"/>
        <v>#N/A</v>
      </c>
      <c r="BT56" s="7" t="e">
        <f t="shared" si="43"/>
        <v>#N/A</v>
      </c>
      <c r="BU56" s="7" t="e">
        <f t="shared" si="43"/>
        <v>#N/A</v>
      </c>
      <c r="BV56" s="7" t="e">
        <f t="shared" si="43"/>
        <v>#N/A</v>
      </c>
      <c r="BW56" s="7" t="e">
        <f t="shared" si="43"/>
        <v>#N/A</v>
      </c>
      <c r="BX56" s="7" t="e">
        <f t="shared" si="43"/>
        <v>#N/A</v>
      </c>
      <c r="BY56" s="7" t="e">
        <f t="shared" si="43"/>
        <v>#N/A</v>
      </c>
      <c r="BZ56" s="7" t="e">
        <f t="shared" si="43"/>
        <v>#N/A</v>
      </c>
      <c r="CA56" s="7" t="e">
        <f t="shared" si="43"/>
        <v>#N/A</v>
      </c>
      <c r="CB56" s="7">
        <f t="shared" si="43"/>
        <v>82.997142857142862</v>
      </c>
      <c r="CC56" s="7">
        <f t="shared" si="43"/>
        <v>83.213571428571427</v>
      </c>
      <c r="CD56" s="7">
        <f t="shared" si="43"/>
        <v>82.666428571428568</v>
      </c>
      <c r="CE56" s="7">
        <f t="shared" si="43"/>
        <v>83.804285714285712</v>
      </c>
      <c r="CF56" s="7">
        <f t="shared" si="43"/>
        <v>85.810714285714297</v>
      </c>
      <c r="CG56" s="7">
        <f t="shared" si="43"/>
        <v>85.808571428571412</v>
      </c>
      <c r="CH56" s="7">
        <f t="shared" si="43"/>
        <v>92.352857142857147</v>
      </c>
      <c r="CI56" s="7">
        <f t="shared" si="43"/>
        <v>93.984999999999999</v>
      </c>
      <c r="CJ56" s="7">
        <f t="shared" si="43"/>
        <v>94.542142857142863</v>
      </c>
      <c r="CK56" s="7">
        <f t="shared" si="43"/>
        <v>94.141428571428577</v>
      </c>
      <c r="CL56" s="7">
        <f t="shared" si="43"/>
        <v>91.386428571428581</v>
      </c>
      <c r="CM56" s="7">
        <f t="shared" si="43"/>
        <v>83.911428571428587</v>
      </c>
      <c r="CN56" s="7">
        <f t="shared" si="43"/>
        <v>79.728571428571428</v>
      </c>
      <c r="CO56" s="7">
        <f t="shared" si="43"/>
        <v>77.123571428571424</v>
      </c>
      <c r="CP56" s="7">
        <f t="shared" si="43"/>
        <v>77.248571428571424</v>
      </c>
      <c r="CQ56" s="7">
        <f t="shared" si="43"/>
        <v>77.869285714285724</v>
      </c>
      <c r="CR56" s="7">
        <f t="shared" si="43"/>
        <v>78.224285714285728</v>
      </c>
      <c r="CS56" s="7">
        <f t="shared" si="43"/>
        <v>81.90285714285713</v>
      </c>
      <c r="CT56" s="7">
        <f t="shared" si="43"/>
        <v>84.459285714285713</v>
      </c>
      <c r="CU56" s="7">
        <f t="shared" si="43"/>
        <v>85.81142857142855</v>
      </c>
      <c r="CV56" s="7">
        <f t="shared" si="43"/>
        <v>88.340000000000018</v>
      </c>
      <c r="CW56" s="7">
        <f t="shared" si="43"/>
        <v>88.364285714285685</v>
      </c>
      <c r="CX56" s="7">
        <f t="shared" si="43"/>
        <v>81.342857142857142</v>
      </c>
      <c r="CY56" s="7">
        <f t="shared" si="43"/>
        <v>73.500714285714281</v>
      </c>
      <c r="CZ56" s="7">
        <f t="shared" si="43"/>
        <v>71.14</v>
      </c>
      <c r="DA56" s="7">
        <f t="shared" si="43"/>
        <v>69.570714285714288</v>
      </c>
      <c r="DB56" s="7">
        <f t="shared" si="43"/>
        <v>69.294285714285721</v>
      </c>
      <c r="DC56" s="7">
        <f t="shared" si="43"/>
        <v>69.262142857142848</v>
      </c>
      <c r="DD56" s="7">
        <f t="shared" si="43"/>
        <v>70.273571428571444</v>
      </c>
      <c r="DE56" s="7">
        <f t="shared" si="43"/>
        <v>74.505714285714276</v>
      </c>
      <c r="DF56" s="7">
        <f t="shared" si="43"/>
        <v>77.054999999999993</v>
      </c>
      <c r="DG56" s="7">
        <f t="shared" si="43"/>
        <v>79.229285714285723</v>
      </c>
      <c r="DH56" s="7">
        <f t="shared" si="43"/>
        <v>80.452142857142846</v>
      </c>
    </row>
    <row r="57" spans="1:112" x14ac:dyDescent="0.35">
      <c r="AZ57" t="s">
        <v>958</v>
      </c>
      <c r="BP57" s="7" t="e">
        <f>BP56-BP55</f>
        <v>#N/A</v>
      </c>
      <c r="BQ57" s="7" t="e">
        <f t="shared" ref="BQ57:DH57" si="44">BQ56-BQ55</f>
        <v>#N/A</v>
      </c>
      <c r="BR57" s="7" t="e">
        <f t="shared" si="44"/>
        <v>#N/A</v>
      </c>
      <c r="BS57" s="7" t="e">
        <f t="shared" si="44"/>
        <v>#N/A</v>
      </c>
      <c r="BT57" s="7" t="e">
        <f t="shared" si="44"/>
        <v>#N/A</v>
      </c>
      <c r="BU57" s="7" t="e">
        <f t="shared" si="44"/>
        <v>#N/A</v>
      </c>
      <c r="BV57" s="7" t="e">
        <f t="shared" si="44"/>
        <v>#N/A</v>
      </c>
      <c r="BW57" s="7" t="e">
        <f t="shared" si="44"/>
        <v>#N/A</v>
      </c>
      <c r="BX57" s="7" t="e">
        <f t="shared" si="44"/>
        <v>#N/A</v>
      </c>
      <c r="BY57" s="7" t="e">
        <f t="shared" si="44"/>
        <v>#N/A</v>
      </c>
      <c r="BZ57" s="7" t="e">
        <f t="shared" si="44"/>
        <v>#N/A</v>
      </c>
      <c r="CA57" s="7" t="e">
        <f t="shared" si="44"/>
        <v>#N/A</v>
      </c>
      <c r="CB57" s="7">
        <f t="shared" si="44"/>
        <v>-37.405523809523814</v>
      </c>
      <c r="CC57" s="7">
        <f t="shared" si="44"/>
        <v>-36.853761904761896</v>
      </c>
      <c r="CD57" s="7">
        <f t="shared" si="44"/>
        <v>-37.064904761904771</v>
      </c>
      <c r="CE57" s="7">
        <f t="shared" si="44"/>
        <v>-34.739047619047611</v>
      </c>
      <c r="CF57" s="7">
        <f t="shared" si="44"/>
        <v>-33.214619047619038</v>
      </c>
      <c r="CG57" s="7" t="e">
        <f t="shared" si="44"/>
        <v>#N/A</v>
      </c>
      <c r="CH57" s="7">
        <f t="shared" si="44"/>
        <v>-24.056476190476204</v>
      </c>
      <c r="CI57" s="7" t="e">
        <f t="shared" si="44"/>
        <v>#N/A</v>
      </c>
      <c r="CJ57" s="7">
        <f t="shared" si="44"/>
        <v>-22.501857142857148</v>
      </c>
      <c r="CK57" s="7">
        <f t="shared" si="44"/>
        <v>-21.522571428571425</v>
      </c>
      <c r="CL57" s="7" t="e">
        <f t="shared" si="44"/>
        <v>#N/A</v>
      </c>
      <c r="CM57" s="7">
        <f t="shared" si="44"/>
        <v>-27.555904761904756</v>
      </c>
      <c r="CN57" s="7">
        <f t="shared" si="44"/>
        <v>-20.705428571428556</v>
      </c>
      <c r="CO57" s="7">
        <f t="shared" si="44"/>
        <v>-18.636428571428581</v>
      </c>
      <c r="CP57" s="7">
        <f t="shared" si="44"/>
        <v>-16.688761904761918</v>
      </c>
      <c r="CQ57" s="7">
        <f t="shared" si="44"/>
        <v>-15.879380952380941</v>
      </c>
      <c r="CR57" s="7">
        <f t="shared" si="44"/>
        <v>-16.137047619047607</v>
      </c>
      <c r="CS57" s="7" t="e">
        <f t="shared" si="44"/>
        <v>#N/A</v>
      </c>
      <c r="CT57" s="7">
        <f t="shared" si="44"/>
        <v>-11.722047619047629</v>
      </c>
      <c r="CU57" s="7" t="e">
        <f t="shared" si="44"/>
        <v>#N/A</v>
      </c>
      <c r="CV57" s="7">
        <f t="shared" si="44"/>
        <v>-10.10866666666665</v>
      </c>
      <c r="CW57" s="7">
        <f t="shared" si="44"/>
        <v>-9.2397142857142995</v>
      </c>
      <c r="CX57" s="7" t="e">
        <f t="shared" si="44"/>
        <v>#N/A</v>
      </c>
      <c r="CY57" s="7">
        <f t="shared" si="44"/>
        <v>-16.618619047619035</v>
      </c>
      <c r="CZ57" s="7">
        <f t="shared" si="44"/>
        <v>-8.8513333333333435</v>
      </c>
      <c r="DA57" s="7">
        <f t="shared" si="44"/>
        <v>-6.9359523809523722</v>
      </c>
      <c r="DB57" s="7">
        <f t="shared" si="44"/>
        <v>-6.2283809523809452</v>
      </c>
      <c r="DC57" s="7">
        <f t="shared" si="44"/>
        <v>-7.7578571428571479</v>
      </c>
      <c r="DD57" s="7">
        <f t="shared" si="44"/>
        <v>-7.0337619047618887</v>
      </c>
      <c r="DE57" s="7" t="e">
        <f t="shared" si="44"/>
        <v>#N/A</v>
      </c>
      <c r="DF57" s="7">
        <f t="shared" si="44"/>
        <v>-3.3570000000000135</v>
      </c>
      <c r="DG57" s="7" t="e">
        <f t="shared" si="44"/>
        <v>#N/A</v>
      </c>
      <c r="DH57" s="7">
        <f t="shared" si="44"/>
        <v>-4.0405238095238332</v>
      </c>
    </row>
    <row r="58" spans="1:112" x14ac:dyDescent="0.35">
      <c r="AZ58" t="s">
        <v>959</v>
      </c>
      <c r="CY58" s="7"/>
      <c r="DB58" s="7" t="e">
        <f>AVERAGE(BV57:DB57)</f>
        <v>#N/A</v>
      </c>
    </row>
    <row r="60" spans="1:112" x14ac:dyDescent="0.35">
      <c r="AZ60" s="8" t="s">
        <v>960</v>
      </c>
    </row>
    <row r="61" spans="1:112"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row>
    <row r="62" spans="1:112" x14ac:dyDescent="0.35">
      <c r="BA62">
        <v>202301</v>
      </c>
      <c r="BB62">
        <f>IF(RIGHT(BA62)="4",BA62+97,BA62+1)</f>
        <v>202302</v>
      </c>
      <c r="BC62">
        <f t="shared" ref="BC62:BT62" si="45">IF(RIGHT(BB62)="4",BB62+97,BB62+1)</f>
        <v>202303</v>
      </c>
      <c r="BD62">
        <f t="shared" si="45"/>
        <v>202304</v>
      </c>
      <c r="BE62">
        <f t="shared" si="45"/>
        <v>202401</v>
      </c>
      <c r="BF62">
        <f t="shared" si="45"/>
        <v>202402</v>
      </c>
      <c r="BG62">
        <f t="shared" si="45"/>
        <v>202403</v>
      </c>
      <c r="BH62">
        <f t="shared" si="45"/>
        <v>202404</v>
      </c>
      <c r="BI62">
        <f t="shared" si="45"/>
        <v>202501</v>
      </c>
      <c r="BJ62">
        <f t="shared" si="45"/>
        <v>202502</v>
      </c>
      <c r="BK62">
        <f t="shared" si="45"/>
        <v>202503</v>
      </c>
      <c r="BL62">
        <f t="shared" si="45"/>
        <v>202504</v>
      </c>
      <c r="BM62">
        <f t="shared" si="45"/>
        <v>202601</v>
      </c>
      <c r="BN62">
        <f>IF(RIGHT(BM62)="4",BM62+97,BM62+1)</f>
        <v>202602</v>
      </c>
      <c r="BO62">
        <f t="shared" si="45"/>
        <v>202603</v>
      </c>
      <c r="BP62">
        <f t="shared" si="45"/>
        <v>202604</v>
      </c>
      <c r="BQ62">
        <f t="shared" si="45"/>
        <v>202701</v>
      </c>
      <c r="BR62">
        <f t="shared" si="45"/>
        <v>202702</v>
      </c>
      <c r="BS62">
        <f t="shared" si="45"/>
        <v>202703</v>
      </c>
      <c r="BT62">
        <f t="shared" si="45"/>
        <v>202704</v>
      </c>
    </row>
    <row r="63" spans="1:112" x14ac:dyDescent="0.35">
      <c r="AZ63" t="str">
        <f>A49</f>
        <v>February 2025 MPR</v>
      </c>
      <c r="BA63" s="7" t="e">
        <f t="shared" ref="BA63:BT63" si="46">HLOOKUP(BA$62,$B$48:$R$49,2,FALSE)</f>
        <v>#N/A</v>
      </c>
      <c r="BB63" s="7" t="e">
        <f t="shared" si="46"/>
        <v>#N/A</v>
      </c>
      <c r="BC63" s="7" t="e">
        <f t="shared" si="46"/>
        <v>#N/A</v>
      </c>
      <c r="BD63" s="7" t="e">
        <f t="shared" si="46"/>
        <v>#N/A</v>
      </c>
      <c r="BE63" s="7" t="e">
        <f t="shared" si="46"/>
        <v>#N/A</v>
      </c>
      <c r="BF63" s="7" t="e">
        <f t="shared" si="46"/>
        <v>#N/A</v>
      </c>
      <c r="BG63" s="7" t="e">
        <f t="shared" si="46"/>
        <v>#N/A</v>
      </c>
      <c r="BH63" s="7" t="e">
        <f t="shared" si="46"/>
        <v>#N/A</v>
      </c>
      <c r="BI63" s="7">
        <f t="shared" si="46"/>
        <v>121.95133333333334</v>
      </c>
      <c r="BJ63" s="7">
        <f t="shared" si="46"/>
        <v>120.0671111111111</v>
      </c>
      <c r="BK63" s="7">
        <f t="shared" si="46"/>
        <v>119.17222222222222</v>
      </c>
      <c r="BL63" s="7">
        <f t="shared" si="46"/>
        <v>116.63566666666667</v>
      </c>
      <c r="BM63" s="7">
        <f t="shared" si="46"/>
        <v>113.56566666666667</v>
      </c>
      <c r="BN63" s="7">
        <f t="shared" si="46"/>
        <v>96.710444444444434</v>
      </c>
      <c r="BO63" s="7">
        <f t="shared" si="46"/>
        <v>94.540666666666667</v>
      </c>
      <c r="BP63" s="7">
        <f t="shared" si="46"/>
        <v>97.896999999999991</v>
      </c>
      <c r="BQ63" s="7">
        <f t="shared" si="46"/>
        <v>93.86166666666665</v>
      </c>
      <c r="BR63" s="7">
        <f t="shared" si="46"/>
        <v>77.340222222222224</v>
      </c>
      <c r="BS63" s="7">
        <f t="shared" si="46"/>
        <v>77.412000000000006</v>
      </c>
      <c r="BT63" s="7">
        <f t="shared" si="46"/>
        <v>83.212500000000006</v>
      </c>
    </row>
    <row r="64" spans="1:112" x14ac:dyDescent="0.35">
      <c r="AZ64" t="str">
        <f>AZ49</f>
        <v>May 2025 MPR</v>
      </c>
      <c r="BA64" s="7" t="e">
        <f t="shared" ref="BA64:BT64" si="47">HLOOKUP(BA$62,$BA$48:$BQ$49,2,FALSE)</f>
        <v>#N/A</v>
      </c>
      <c r="BB64" s="7" t="e">
        <f t="shared" si="47"/>
        <v>#N/A</v>
      </c>
      <c r="BC64" s="7" t="e">
        <f t="shared" si="47"/>
        <v>#N/A</v>
      </c>
      <c r="BD64" s="7" t="e">
        <f t="shared" si="47"/>
        <v>#N/A</v>
      </c>
      <c r="BE64" s="7" t="e">
        <f t="shared" si="47"/>
        <v>#N/A</v>
      </c>
      <c r="BF64" s="7" t="e">
        <f t="shared" si="47"/>
        <v>#N/A</v>
      </c>
      <c r="BG64" s="7" t="e">
        <f t="shared" si="47"/>
        <v>#N/A</v>
      </c>
      <c r="BH64" s="7" t="e">
        <f t="shared" si="47"/>
        <v>#N/A</v>
      </c>
      <c r="BI64" s="7" t="e">
        <f t="shared" si="47"/>
        <v>#N/A</v>
      </c>
      <c r="BJ64" s="7">
        <f t="shared" si="47"/>
        <v>82.959047619047624</v>
      </c>
      <c r="BK64" s="7">
        <f t="shared" si="47"/>
        <v>85.141190476190474</v>
      </c>
      <c r="BL64" s="7">
        <f t="shared" si="47"/>
        <v>93.626666666666665</v>
      </c>
      <c r="BM64" s="7">
        <f t="shared" si="47"/>
        <v>89.813095238095244</v>
      </c>
      <c r="BN64" s="7">
        <f t="shared" si="47"/>
        <v>78.03357142857142</v>
      </c>
      <c r="BO64" s="7">
        <f t="shared" si="47"/>
        <v>79.33214285714287</v>
      </c>
      <c r="BP64" s="7">
        <f t="shared" si="47"/>
        <v>86.203571428571422</v>
      </c>
      <c r="BQ64" s="7">
        <f t="shared" si="47"/>
        <v>81.069285714285698</v>
      </c>
      <c r="BR64" s="7">
        <f t="shared" si="47"/>
        <v>70.001666666666665</v>
      </c>
      <c r="BS64" s="7">
        <f t="shared" si="47"/>
        <v>71.347142857142856</v>
      </c>
      <c r="BT64" s="7">
        <f t="shared" si="47"/>
        <v>78.912142857142854</v>
      </c>
    </row>
    <row r="65" spans="52:72" x14ac:dyDescent="0.35">
      <c r="AZ65" t="s">
        <v>958</v>
      </c>
      <c r="BG65" s="7" t="e">
        <f>BG64-BG63</f>
        <v>#N/A</v>
      </c>
      <c r="BH65" s="7" t="e">
        <f t="shared" ref="BH65:BT65" si="48">BH64-BH63</f>
        <v>#N/A</v>
      </c>
      <c r="BI65" s="7" t="e">
        <f t="shared" si="48"/>
        <v>#N/A</v>
      </c>
      <c r="BJ65" s="7">
        <f t="shared" si="48"/>
        <v>-37.108063492063479</v>
      </c>
      <c r="BK65" s="7">
        <f t="shared" si="48"/>
        <v>-34.031031746031744</v>
      </c>
      <c r="BL65" s="7">
        <f t="shared" si="48"/>
        <v>-23.009</v>
      </c>
      <c r="BM65" s="7">
        <f t="shared" si="48"/>
        <v>-23.752571428571429</v>
      </c>
      <c r="BN65" s="7">
        <f t="shared" si="48"/>
        <v>-18.676873015873014</v>
      </c>
      <c r="BO65" s="7">
        <f t="shared" si="48"/>
        <v>-15.208523809523797</v>
      </c>
      <c r="BP65" s="7">
        <f t="shared" si="48"/>
        <v>-11.693428571428569</v>
      </c>
      <c r="BQ65" s="7">
        <f t="shared" si="48"/>
        <v>-12.792380952380952</v>
      </c>
      <c r="BR65" s="7">
        <f t="shared" si="48"/>
        <v>-7.3385555555555584</v>
      </c>
      <c r="BS65" s="7">
        <f t="shared" si="48"/>
        <v>-6.0648571428571501</v>
      </c>
      <c r="BT65" s="7">
        <f t="shared" si="48"/>
        <v>-4.3003571428571519</v>
      </c>
    </row>
    <row r="66" spans="52:72" x14ac:dyDescent="0.35">
      <c r="AZ66" t="s">
        <v>959</v>
      </c>
      <c r="BR66" s="7" t="e">
        <f>AVERAGE(BG65:BR65)</f>
        <v>#N/A</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DH66"/>
  <sheetViews>
    <sheetView workbookViewId="0">
      <pane xSplit="1" ySplit="4" topLeftCell="AZ22" activePane="bottomRight" state="frozen"/>
      <selection activeCell="O33" sqref="O33"/>
      <selection pane="topRight" activeCell="O33" sqref="O33"/>
      <selection pane="bottomLeft" activeCell="O33" sqref="O33"/>
      <selection pane="bottomRight" activeCell="BB43" sqref="BB43"/>
    </sheetView>
  </sheetViews>
  <sheetFormatPr defaultRowHeight="14.5" x14ac:dyDescent="0.35"/>
  <cols>
    <col min="1" max="1" width="10.7265625" bestFit="1" customWidth="1"/>
    <col min="2" max="2" width="10.7265625" customWidth="1"/>
    <col min="3" max="49" width="10.7265625" bestFit="1" customWidth="1"/>
    <col min="52" max="112" width="10.7265625" bestFit="1" customWidth="1"/>
  </cols>
  <sheetData>
    <row r="1" spans="1:112" x14ac:dyDescent="0.35">
      <c r="A1" s="49" t="str">
        <f>'Market pricing dates'!A2</f>
        <v>February 2025 MPR</v>
      </c>
      <c r="C1" t="str">
        <f>'Market pricing dates'!A12</f>
        <v>15 working days to 31 Jan 2025</v>
      </c>
      <c r="AZ1" s="49" t="str">
        <f>'Market pricing dates'!D2</f>
        <v>May 2025 MPR</v>
      </c>
      <c r="BB1" t="str">
        <f>'Market pricing dates'!D12</f>
        <v>15 working days to 29 Apr 2025</v>
      </c>
    </row>
    <row r="2" spans="1:112" x14ac:dyDescent="0.35">
      <c r="A2" t="s">
        <v>946</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946</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947</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947</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948</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948</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949</v>
      </c>
      <c r="AZ5" s="8" t="s">
        <v>949</v>
      </c>
    </row>
    <row r="6" spans="1:112" x14ac:dyDescent="0.35">
      <c r="A6" s="6">
        <f t="shared" ref="A6:A14" si="4">A11-7</f>
        <v>45670</v>
      </c>
      <c r="B6" s="6">
        <f>A6</f>
        <v>45670</v>
      </c>
      <c r="C6" s="6">
        <f>$B6+C$4</f>
        <v>45700.416666700003</v>
      </c>
      <c r="D6" s="6">
        <f t="shared" ref="D6:AW11" si="5">$B6+D$4</f>
        <v>45730.833333399998</v>
      </c>
      <c r="E6" s="6">
        <f t="shared" si="5"/>
        <v>45761.250000100001</v>
      </c>
      <c r="F6" s="6">
        <f t="shared" si="5"/>
        <v>45791.666666800003</v>
      </c>
      <c r="G6" s="6">
        <f t="shared" si="5"/>
        <v>45822.083333499999</v>
      </c>
      <c r="H6" s="6">
        <f t="shared" si="5"/>
        <v>45852.500000200002</v>
      </c>
      <c r="I6" s="6">
        <f t="shared" si="5"/>
        <v>45882.916666899997</v>
      </c>
      <c r="J6" s="6">
        <f t="shared" si="5"/>
        <v>45913.3333336</v>
      </c>
      <c r="K6" s="6">
        <f t="shared" si="5"/>
        <v>45943.750000300002</v>
      </c>
      <c r="L6" s="6">
        <f t="shared" si="5"/>
        <v>45974.166666999998</v>
      </c>
      <c r="M6" s="6">
        <f t="shared" si="5"/>
        <v>46004.5833337</v>
      </c>
      <c r="N6" s="6">
        <f t="shared" si="5"/>
        <v>46035.000000400003</v>
      </c>
      <c r="O6" s="6">
        <f t="shared" si="5"/>
        <v>46065.416667099998</v>
      </c>
      <c r="P6" s="6">
        <f t="shared" si="5"/>
        <v>46095.833333800001</v>
      </c>
      <c r="Q6" s="6">
        <f t="shared" si="5"/>
        <v>46126.250000499997</v>
      </c>
      <c r="R6" s="6">
        <f t="shared" si="5"/>
        <v>46156.666667199999</v>
      </c>
      <c r="S6" s="6">
        <f t="shared" si="5"/>
        <v>46187.083333900002</v>
      </c>
      <c r="T6" s="6">
        <f t="shared" si="5"/>
        <v>46217.500000599997</v>
      </c>
      <c r="U6" s="6">
        <f t="shared" si="5"/>
        <v>46247.9166673</v>
      </c>
      <c r="V6" s="6">
        <f t="shared" si="5"/>
        <v>46278.333334000003</v>
      </c>
      <c r="W6" s="6">
        <f t="shared" si="5"/>
        <v>46308.750000699998</v>
      </c>
      <c r="X6" s="6">
        <f t="shared" si="5"/>
        <v>46339.166667400001</v>
      </c>
      <c r="Y6" s="6">
        <f t="shared" si="5"/>
        <v>46369.583334099996</v>
      </c>
      <c r="Z6" s="6">
        <f t="shared" si="5"/>
        <v>46400.000000799999</v>
      </c>
      <c r="AA6" s="6">
        <f t="shared" si="5"/>
        <v>46430.416667500001</v>
      </c>
      <c r="AB6" s="6">
        <f t="shared" si="5"/>
        <v>46460.833334199997</v>
      </c>
      <c r="AC6" s="6">
        <f t="shared" si="5"/>
        <v>46491.2500009</v>
      </c>
      <c r="AD6" s="6">
        <f t="shared" si="5"/>
        <v>46521.666667600002</v>
      </c>
      <c r="AE6" s="6">
        <f t="shared" si="5"/>
        <v>46552.083334299998</v>
      </c>
      <c r="AF6" s="6">
        <f t="shared" si="5"/>
        <v>46582.500001</v>
      </c>
      <c r="AG6" s="6">
        <f t="shared" si="5"/>
        <v>46612.916667700003</v>
      </c>
      <c r="AH6" s="6">
        <f t="shared" si="5"/>
        <v>46643.333334399998</v>
      </c>
      <c r="AI6" s="6">
        <f t="shared" si="5"/>
        <v>46673.750001100001</v>
      </c>
      <c r="AJ6" s="6">
        <f t="shared" si="5"/>
        <v>46704.166667799997</v>
      </c>
      <c r="AK6" s="6">
        <f t="shared" si="5"/>
        <v>46734.583334499999</v>
      </c>
      <c r="AL6" s="6">
        <f t="shared" si="5"/>
        <v>46765.000001200002</v>
      </c>
      <c r="AM6" s="6">
        <f t="shared" si="5"/>
        <v>46795.416667899997</v>
      </c>
      <c r="AN6" s="6">
        <f t="shared" si="5"/>
        <v>46825.8333346</v>
      </c>
      <c r="AO6" s="6">
        <f t="shared" si="5"/>
        <v>46856.250001299995</v>
      </c>
      <c r="AP6" s="6">
        <f t="shared" si="5"/>
        <v>46886.666667999998</v>
      </c>
      <c r="AQ6" s="6">
        <f t="shared" si="5"/>
        <v>46917.083334700001</v>
      </c>
      <c r="AR6" s="6">
        <f t="shared" si="5"/>
        <v>46947.500001399996</v>
      </c>
      <c r="AS6" s="6">
        <f t="shared" si="5"/>
        <v>46977.916668099999</v>
      </c>
      <c r="AT6" s="6">
        <f t="shared" si="5"/>
        <v>47008.333334800001</v>
      </c>
      <c r="AU6" s="6">
        <f t="shared" si="5"/>
        <v>47038.750001499997</v>
      </c>
      <c r="AV6" s="6">
        <f t="shared" si="5"/>
        <v>47069.1666682</v>
      </c>
      <c r="AW6" s="6">
        <f t="shared" si="5"/>
        <v>47099.583334900002</v>
      </c>
      <c r="AZ6" s="6">
        <f t="shared" ref="AZ6:AZ14" si="6">AZ11-7</f>
        <v>45756</v>
      </c>
      <c r="BA6" s="6">
        <f>AZ6</f>
        <v>45756</v>
      </c>
      <c r="BB6" s="6">
        <f>$AZ6+BB$4</f>
        <v>45786.416666700003</v>
      </c>
      <c r="BC6" s="6">
        <f t="shared" ref="BC6:CV11" si="7">$AZ6+BC$4</f>
        <v>45816.833333399998</v>
      </c>
      <c r="BD6" s="6">
        <f t="shared" si="7"/>
        <v>45847.250000100001</v>
      </c>
      <c r="BE6" s="6">
        <f t="shared" si="7"/>
        <v>45877.666666800003</v>
      </c>
      <c r="BF6" s="6">
        <f t="shared" si="7"/>
        <v>45908.083333499999</v>
      </c>
      <c r="BG6" s="6">
        <f t="shared" si="7"/>
        <v>45938.500000200002</v>
      </c>
      <c r="BH6" s="6">
        <f t="shared" si="7"/>
        <v>45968.916666899997</v>
      </c>
      <c r="BI6" s="6">
        <f t="shared" si="7"/>
        <v>45999.3333336</v>
      </c>
      <c r="BJ6" s="6">
        <f t="shared" si="7"/>
        <v>46029.750000300002</v>
      </c>
      <c r="BK6" s="6">
        <f t="shared" si="7"/>
        <v>46060.166666999998</v>
      </c>
      <c r="BL6" s="6">
        <f t="shared" si="7"/>
        <v>46090.5833337</v>
      </c>
      <c r="BM6" s="6">
        <f t="shared" si="7"/>
        <v>46121.000000400003</v>
      </c>
      <c r="BN6" s="6">
        <f t="shared" si="7"/>
        <v>46151.416667099998</v>
      </c>
      <c r="BO6" s="6">
        <f t="shared" si="7"/>
        <v>46181.833333800001</v>
      </c>
      <c r="BP6" s="6">
        <f t="shared" si="7"/>
        <v>46212.250000499997</v>
      </c>
      <c r="BQ6" s="6">
        <f t="shared" si="7"/>
        <v>46242.666667199999</v>
      </c>
      <c r="BR6" s="6">
        <f t="shared" si="7"/>
        <v>46273.083333900002</v>
      </c>
      <c r="BS6" s="6">
        <f t="shared" si="7"/>
        <v>46303.500000599997</v>
      </c>
      <c r="BT6" s="6">
        <f t="shared" si="7"/>
        <v>46333.9166673</v>
      </c>
      <c r="BU6" s="6">
        <f t="shared" si="7"/>
        <v>46364.333334000003</v>
      </c>
      <c r="BV6" s="6">
        <f t="shared" si="7"/>
        <v>46394.750000699998</v>
      </c>
      <c r="BW6" s="6">
        <f t="shared" si="7"/>
        <v>46425.166667400001</v>
      </c>
      <c r="BX6" s="6">
        <f t="shared" si="7"/>
        <v>46455.583334099996</v>
      </c>
      <c r="BY6" s="6">
        <f t="shared" si="7"/>
        <v>46486.000000799999</v>
      </c>
      <c r="BZ6" s="6">
        <f t="shared" si="7"/>
        <v>46516.416667500001</v>
      </c>
      <c r="CA6" s="6">
        <f t="shared" si="7"/>
        <v>46546.833334199997</v>
      </c>
      <c r="CB6" s="6">
        <f t="shared" si="7"/>
        <v>46577.2500009</v>
      </c>
      <c r="CC6" s="6">
        <f t="shared" si="7"/>
        <v>46607.666667600002</v>
      </c>
      <c r="CD6" s="6">
        <f t="shared" si="7"/>
        <v>46638.083334299998</v>
      </c>
      <c r="CE6" s="6">
        <f t="shared" si="7"/>
        <v>46668.500001</v>
      </c>
      <c r="CF6" s="6">
        <f t="shared" si="7"/>
        <v>46698.916667700003</v>
      </c>
      <c r="CG6" s="6">
        <f t="shared" si="7"/>
        <v>46729.333334399998</v>
      </c>
      <c r="CH6" s="6">
        <f t="shared" si="7"/>
        <v>46759.750001100001</v>
      </c>
      <c r="CI6" s="6">
        <f t="shared" si="7"/>
        <v>46790.166667799997</v>
      </c>
      <c r="CJ6" s="6">
        <f t="shared" si="7"/>
        <v>46820.583334499999</v>
      </c>
      <c r="CK6" s="6">
        <f t="shared" si="7"/>
        <v>46851.000001200002</v>
      </c>
      <c r="CL6" s="6">
        <f t="shared" si="7"/>
        <v>46881.416667899997</v>
      </c>
      <c r="CM6" s="6">
        <f t="shared" si="7"/>
        <v>46911.8333346</v>
      </c>
      <c r="CN6" s="6">
        <f t="shared" si="7"/>
        <v>46942.250001299995</v>
      </c>
      <c r="CO6" s="6">
        <f t="shared" si="7"/>
        <v>46972.666667999998</v>
      </c>
      <c r="CP6" s="6">
        <f t="shared" si="7"/>
        <v>47003.083334700001</v>
      </c>
      <c r="CQ6" s="6">
        <f t="shared" si="7"/>
        <v>47033.500001399996</v>
      </c>
      <c r="CR6" s="6">
        <f t="shared" si="7"/>
        <v>47063.916668099999</v>
      </c>
      <c r="CS6" s="6">
        <f t="shared" si="7"/>
        <v>47094.333334800001</v>
      </c>
      <c r="CT6" s="6">
        <f t="shared" si="7"/>
        <v>47124.750001499997</v>
      </c>
      <c r="CU6" s="6">
        <f t="shared" si="7"/>
        <v>47155.1666682</v>
      </c>
      <c r="CV6" s="6">
        <f t="shared" si="7"/>
        <v>47185.583334900002</v>
      </c>
      <c r="CW6" s="6"/>
      <c r="CX6" s="6"/>
      <c r="CY6" s="6"/>
      <c r="CZ6" s="6"/>
      <c r="DA6" s="6"/>
      <c r="DB6" s="6"/>
      <c r="DC6" s="6"/>
      <c r="DD6" s="6"/>
      <c r="DE6" s="6"/>
      <c r="DF6" s="6"/>
      <c r="DG6" s="6"/>
      <c r="DH6" s="6"/>
    </row>
    <row r="7" spans="1:112" x14ac:dyDescent="0.35">
      <c r="A7" s="6">
        <f t="shared" si="4"/>
        <v>45671</v>
      </c>
      <c r="B7" s="6">
        <f t="shared" ref="B7:B18" si="8">A7</f>
        <v>45671</v>
      </c>
      <c r="C7" s="6">
        <f t="shared" ref="C7:R20" si="9">$B7+C$4</f>
        <v>45701.416666700003</v>
      </c>
      <c r="D7" s="6">
        <f t="shared" si="5"/>
        <v>45731.833333399998</v>
      </c>
      <c r="E7" s="6">
        <f t="shared" si="5"/>
        <v>45762.250000100001</v>
      </c>
      <c r="F7" s="6">
        <f t="shared" si="5"/>
        <v>45792.666666800003</v>
      </c>
      <c r="G7" s="6">
        <f t="shared" si="5"/>
        <v>45823.083333499999</v>
      </c>
      <c r="H7" s="6">
        <f t="shared" si="5"/>
        <v>45853.500000200002</v>
      </c>
      <c r="I7" s="6">
        <f t="shared" si="5"/>
        <v>45883.916666899997</v>
      </c>
      <c r="J7" s="6">
        <f t="shared" si="5"/>
        <v>45914.3333336</v>
      </c>
      <c r="K7" s="6">
        <f t="shared" si="5"/>
        <v>45944.750000300002</v>
      </c>
      <c r="L7" s="6">
        <f t="shared" si="5"/>
        <v>45975.166666999998</v>
      </c>
      <c r="M7" s="6">
        <f t="shared" si="5"/>
        <v>46005.5833337</v>
      </c>
      <c r="N7" s="6">
        <f t="shared" si="5"/>
        <v>46036.000000400003</v>
      </c>
      <c r="O7" s="6">
        <f t="shared" si="5"/>
        <v>46066.416667099998</v>
      </c>
      <c r="P7" s="6">
        <f t="shared" si="5"/>
        <v>46096.833333800001</v>
      </c>
      <c r="Q7" s="6">
        <f t="shared" si="5"/>
        <v>46127.250000499997</v>
      </c>
      <c r="R7" s="6">
        <f t="shared" si="5"/>
        <v>46157.666667199999</v>
      </c>
      <c r="S7" s="6">
        <f t="shared" si="5"/>
        <v>46188.083333900002</v>
      </c>
      <c r="T7" s="6">
        <f t="shared" si="5"/>
        <v>46218.500000599997</v>
      </c>
      <c r="U7" s="6">
        <f t="shared" si="5"/>
        <v>46248.9166673</v>
      </c>
      <c r="V7" s="6">
        <f t="shared" si="5"/>
        <v>46279.333334000003</v>
      </c>
      <c r="W7" s="6">
        <f t="shared" si="5"/>
        <v>46309.750000699998</v>
      </c>
      <c r="X7" s="6">
        <f t="shared" si="5"/>
        <v>46340.166667400001</v>
      </c>
      <c r="Y7" s="6">
        <f t="shared" si="5"/>
        <v>46370.583334099996</v>
      </c>
      <c r="Z7" s="6">
        <f t="shared" si="5"/>
        <v>46401.000000799999</v>
      </c>
      <c r="AA7" s="6">
        <f t="shared" si="5"/>
        <v>46431.416667500001</v>
      </c>
      <c r="AB7" s="6">
        <f t="shared" si="5"/>
        <v>46461.833334199997</v>
      </c>
      <c r="AC7" s="6">
        <f t="shared" si="5"/>
        <v>46492.2500009</v>
      </c>
      <c r="AD7" s="6">
        <f t="shared" si="5"/>
        <v>46522.666667600002</v>
      </c>
      <c r="AE7" s="6">
        <f t="shared" si="5"/>
        <v>46553.083334299998</v>
      </c>
      <c r="AF7" s="6">
        <f t="shared" si="5"/>
        <v>46583.500001</v>
      </c>
      <c r="AG7" s="6">
        <f t="shared" si="5"/>
        <v>46613.916667700003</v>
      </c>
      <c r="AH7" s="6">
        <f t="shared" si="5"/>
        <v>46644.333334399998</v>
      </c>
      <c r="AI7" s="6">
        <f t="shared" si="5"/>
        <v>46674.750001100001</v>
      </c>
      <c r="AJ7" s="6">
        <f t="shared" si="5"/>
        <v>46705.166667799997</v>
      </c>
      <c r="AK7" s="6">
        <f t="shared" si="5"/>
        <v>46735.583334499999</v>
      </c>
      <c r="AL7" s="6">
        <f t="shared" si="5"/>
        <v>46766.000001200002</v>
      </c>
      <c r="AM7" s="6">
        <f t="shared" si="5"/>
        <v>46796.416667899997</v>
      </c>
      <c r="AN7" s="6">
        <f t="shared" si="5"/>
        <v>46826.8333346</v>
      </c>
      <c r="AO7" s="6">
        <f t="shared" si="5"/>
        <v>46857.250001299995</v>
      </c>
      <c r="AP7" s="6">
        <f t="shared" si="5"/>
        <v>46887.666667999998</v>
      </c>
      <c r="AQ7" s="6">
        <f t="shared" si="5"/>
        <v>46918.083334700001</v>
      </c>
      <c r="AR7" s="6">
        <f t="shared" si="5"/>
        <v>46948.500001399996</v>
      </c>
      <c r="AS7" s="6">
        <f t="shared" si="5"/>
        <v>46978.916668099999</v>
      </c>
      <c r="AT7" s="6">
        <f t="shared" si="5"/>
        <v>47009.333334800001</v>
      </c>
      <c r="AU7" s="6">
        <f t="shared" si="5"/>
        <v>47039.750001499997</v>
      </c>
      <c r="AV7" s="6">
        <f t="shared" si="5"/>
        <v>47070.1666682</v>
      </c>
      <c r="AW7" s="6">
        <f t="shared" si="5"/>
        <v>47100.583334900002</v>
      </c>
      <c r="AZ7" s="6">
        <f t="shared" si="6"/>
        <v>45757</v>
      </c>
      <c r="BA7" s="6">
        <f t="shared" ref="BA7:BA18" si="10">AZ7</f>
        <v>45757</v>
      </c>
      <c r="BB7" s="6">
        <f t="shared" ref="BB7:BQ20" si="11">$AZ7+BB$4</f>
        <v>45787.416666700003</v>
      </c>
      <c r="BC7" s="6">
        <f t="shared" si="11"/>
        <v>45817.833333399998</v>
      </c>
      <c r="BD7" s="6">
        <f t="shared" si="11"/>
        <v>45848.250000100001</v>
      </c>
      <c r="BE7" s="6">
        <f t="shared" si="11"/>
        <v>45878.666666800003</v>
      </c>
      <c r="BF7" s="6">
        <f t="shared" si="11"/>
        <v>45909.083333499999</v>
      </c>
      <c r="BG7" s="6">
        <f t="shared" si="11"/>
        <v>45939.500000200002</v>
      </c>
      <c r="BH7" s="6">
        <f t="shared" si="11"/>
        <v>45969.916666899997</v>
      </c>
      <c r="BI7" s="6">
        <f t="shared" si="11"/>
        <v>46000.3333336</v>
      </c>
      <c r="BJ7" s="6">
        <f t="shared" si="11"/>
        <v>46030.750000300002</v>
      </c>
      <c r="BK7" s="6">
        <f t="shared" si="11"/>
        <v>46061.166666999998</v>
      </c>
      <c r="BL7" s="6">
        <f t="shared" si="11"/>
        <v>46091.5833337</v>
      </c>
      <c r="BM7" s="6">
        <f t="shared" si="11"/>
        <v>46122.000000400003</v>
      </c>
      <c r="BN7" s="6">
        <f t="shared" si="11"/>
        <v>46152.416667099998</v>
      </c>
      <c r="BO7" s="6">
        <f t="shared" si="11"/>
        <v>46182.833333800001</v>
      </c>
      <c r="BP7" s="6">
        <f t="shared" si="11"/>
        <v>46213.250000499997</v>
      </c>
      <c r="BQ7" s="6">
        <f t="shared" si="11"/>
        <v>46243.666667199999</v>
      </c>
      <c r="BR7" s="6">
        <f t="shared" si="7"/>
        <v>46274.083333900002</v>
      </c>
      <c r="BS7" s="6">
        <f t="shared" si="7"/>
        <v>46304.500000599997</v>
      </c>
      <c r="BT7" s="6">
        <f t="shared" si="7"/>
        <v>46334.9166673</v>
      </c>
      <c r="BU7" s="6">
        <f t="shared" si="7"/>
        <v>46365.333334000003</v>
      </c>
      <c r="BV7" s="6">
        <f t="shared" si="7"/>
        <v>46395.750000699998</v>
      </c>
      <c r="BW7" s="6">
        <f t="shared" si="7"/>
        <v>46426.166667400001</v>
      </c>
      <c r="BX7" s="6">
        <f t="shared" si="7"/>
        <v>46456.583334099996</v>
      </c>
      <c r="BY7" s="6">
        <f t="shared" si="7"/>
        <v>46487.000000799999</v>
      </c>
      <c r="BZ7" s="6">
        <f t="shared" si="7"/>
        <v>46517.416667500001</v>
      </c>
      <c r="CA7" s="6">
        <f t="shared" si="7"/>
        <v>46547.833334199997</v>
      </c>
      <c r="CB7" s="6">
        <f t="shared" si="7"/>
        <v>46578.2500009</v>
      </c>
      <c r="CC7" s="6">
        <f t="shared" si="7"/>
        <v>46608.666667600002</v>
      </c>
      <c r="CD7" s="6">
        <f t="shared" si="7"/>
        <v>46639.083334299998</v>
      </c>
      <c r="CE7" s="6">
        <f t="shared" si="7"/>
        <v>46669.500001</v>
      </c>
      <c r="CF7" s="6">
        <f t="shared" si="7"/>
        <v>46699.916667700003</v>
      </c>
      <c r="CG7" s="6">
        <f t="shared" si="7"/>
        <v>46730.333334399998</v>
      </c>
      <c r="CH7" s="6">
        <f t="shared" si="7"/>
        <v>46760.750001100001</v>
      </c>
      <c r="CI7" s="6">
        <f t="shared" si="7"/>
        <v>46791.166667799997</v>
      </c>
      <c r="CJ7" s="6">
        <f t="shared" si="7"/>
        <v>46821.583334499999</v>
      </c>
      <c r="CK7" s="6">
        <f t="shared" si="7"/>
        <v>46852.000001200002</v>
      </c>
      <c r="CL7" s="6">
        <f t="shared" si="7"/>
        <v>46882.416667899997</v>
      </c>
      <c r="CM7" s="6">
        <f t="shared" si="7"/>
        <v>46912.8333346</v>
      </c>
      <c r="CN7" s="6">
        <f t="shared" si="7"/>
        <v>46943.250001299995</v>
      </c>
      <c r="CO7" s="6">
        <f t="shared" si="7"/>
        <v>46973.666667999998</v>
      </c>
      <c r="CP7" s="6">
        <f t="shared" si="7"/>
        <v>47004.083334700001</v>
      </c>
      <c r="CQ7" s="6">
        <f t="shared" si="7"/>
        <v>47034.500001399996</v>
      </c>
      <c r="CR7" s="6">
        <f t="shared" si="7"/>
        <v>47064.916668099999</v>
      </c>
      <c r="CS7" s="6">
        <f t="shared" si="7"/>
        <v>47095.333334800001</v>
      </c>
      <c r="CT7" s="6">
        <f t="shared" si="7"/>
        <v>47125.750001499997</v>
      </c>
      <c r="CU7" s="6">
        <f t="shared" si="7"/>
        <v>47156.1666682</v>
      </c>
      <c r="CV7" s="6">
        <f t="shared" si="7"/>
        <v>47186.583334900002</v>
      </c>
      <c r="CW7" s="6"/>
      <c r="CX7" s="6"/>
      <c r="CY7" s="6"/>
      <c r="CZ7" s="6"/>
      <c r="DA7" s="6"/>
      <c r="DB7" s="6"/>
      <c r="DC7" s="6"/>
      <c r="DD7" s="6"/>
      <c r="DE7" s="6"/>
      <c r="DF7" s="6"/>
      <c r="DG7" s="6"/>
      <c r="DH7" s="6"/>
    </row>
    <row r="8" spans="1:112" x14ac:dyDescent="0.35">
      <c r="A8" s="6">
        <f t="shared" si="4"/>
        <v>45672</v>
      </c>
      <c r="B8" s="6">
        <f t="shared" si="8"/>
        <v>45672</v>
      </c>
      <c r="C8" s="6">
        <f t="shared" si="9"/>
        <v>45702.416666700003</v>
      </c>
      <c r="D8" s="6">
        <f t="shared" si="5"/>
        <v>45732.833333399998</v>
      </c>
      <c r="E8" s="6">
        <f t="shared" si="5"/>
        <v>45763.250000100001</v>
      </c>
      <c r="F8" s="6">
        <f t="shared" si="5"/>
        <v>45793.666666800003</v>
      </c>
      <c r="G8" s="6">
        <f t="shared" si="5"/>
        <v>45824.083333499999</v>
      </c>
      <c r="H8" s="6">
        <f t="shared" si="5"/>
        <v>45854.500000200002</v>
      </c>
      <c r="I8" s="6">
        <f t="shared" si="5"/>
        <v>45884.916666899997</v>
      </c>
      <c r="J8" s="6">
        <f t="shared" si="5"/>
        <v>45915.3333336</v>
      </c>
      <c r="K8" s="6">
        <f t="shared" si="5"/>
        <v>45945.750000300002</v>
      </c>
      <c r="L8" s="6">
        <f t="shared" si="5"/>
        <v>45976.166666999998</v>
      </c>
      <c r="M8" s="6">
        <f t="shared" si="5"/>
        <v>46006.5833337</v>
      </c>
      <c r="N8" s="6">
        <f t="shared" si="5"/>
        <v>46037.000000400003</v>
      </c>
      <c r="O8" s="6">
        <f t="shared" si="5"/>
        <v>46067.416667099998</v>
      </c>
      <c r="P8" s="6">
        <f t="shared" si="5"/>
        <v>46097.833333800001</v>
      </c>
      <c r="Q8" s="6">
        <f t="shared" si="5"/>
        <v>46128.250000499997</v>
      </c>
      <c r="R8" s="6">
        <f t="shared" si="5"/>
        <v>46158.666667199999</v>
      </c>
      <c r="S8" s="6">
        <f t="shared" si="5"/>
        <v>46189.083333900002</v>
      </c>
      <c r="T8" s="6">
        <f t="shared" si="5"/>
        <v>46219.500000599997</v>
      </c>
      <c r="U8" s="6">
        <f t="shared" si="5"/>
        <v>46249.9166673</v>
      </c>
      <c r="V8" s="6">
        <f t="shared" si="5"/>
        <v>46280.333334000003</v>
      </c>
      <c r="W8" s="6">
        <f t="shared" si="5"/>
        <v>46310.750000699998</v>
      </c>
      <c r="X8" s="6">
        <f t="shared" si="5"/>
        <v>46341.166667400001</v>
      </c>
      <c r="Y8" s="6">
        <f t="shared" si="5"/>
        <v>46371.583334099996</v>
      </c>
      <c r="Z8" s="6">
        <f t="shared" si="5"/>
        <v>46402.000000799999</v>
      </c>
      <c r="AA8" s="6">
        <f t="shared" si="5"/>
        <v>46432.416667500001</v>
      </c>
      <c r="AB8" s="6">
        <f t="shared" si="5"/>
        <v>46462.833334199997</v>
      </c>
      <c r="AC8" s="6">
        <f t="shared" si="5"/>
        <v>46493.2500009</v>
      </c>
      <c r="AD8" s="6">
        <f t="shared" si="5"/>
        <v>46523.666667600002</v>
      </c>
      <c r="AE8" s="6">
        <f t="shared" si="5"/>
        <v>46554.083334299998</v>
      </c>
      <c r="AF8" s="6">
        <f t="shared" si="5"/>
        <v>46584.500001</v>
      </c>
      <c r="AG8" s="6">
        <f t="shared" si="5"/>
        <v>46614.916667700003</v>
      </c>
      <c r="AH8" s="6">
        <f t="shared" si="5"/>
        <v>46645.333334399998</v>
      </c>
      <c r="AI8" s="6">
        <f t="shared" si="5"/>
        <v>46675.750001100001</v>
      </c>
      <c r="AJ8" s="6">
        <f t="shared" si="5"/>
        <v>46706.166667799997</v>
      </c>
      <c r="AK8" s="6">
        <f t="shared" si="5"/>
        <v>46736.583334499999</v>
      </c>
      <c r="AL8" s="6">
        <f t="shared" si="5"/>
        <v>46767.000001200002</v>
      </c>
      <c r="AM8" s="6">
        <f t="shared" si="5"/>
        <v>46797.416667899997</v>
      </c>
      <c r="AN8" s="6">
        <f t="shared" si="5"/>
        <v>46827.8333346</v>
      </c>
      <c r="AO8" s="6">
        <f t="shared" si="5"/>
        <v>46858.250001299995</v>
      </c>
      <c r="AP8" s="6">
        <f t="shared" si="5"/>
        <v>46888.666667999998</v>
      </c>
      <c r="AQ8" s="6">
        <f t="shared" si="5"/>
        <v>46919.083334700001</v>
      </c>
      <c r="AR8" s="6">
        <f t="shared" si="5"/>
        <v>46949.500001399996</v>
      </c>
      <c r="AS8" s="6">
        <f t="shared" si="5"/>
        <v>46979.916668099999</v>
      </c>
      <c r="AT8" s="6">
        <f t="shared" si="5"/>
        <v>47010.333334800001</v>
      </c>
      <c r="AU8" s="6">
        <f t="shared" si="5"/>
        <v>47040.750001499997</v>
      </c>
      <c r="AV8" s="6">
        <f t="shared" si="5"/>
        <v>47071.1666682</v>
      </c>
      <c r="AW8" s="6">
        <f t="shared" si="5"/>
        <v>47101.583334900002</v>
      </c>
      <c r="AZ8" s="6">
        <f t="shared" si="6"/>
        <v>45758</v>
      </c>
      <c r="BA8" s="6">
        <f t="shared" si="10"/>
        <v>45758</v>
      </c>
      <c r="BB8" s="6">
        <f t="shared" si="11"/>
        <v>45788.416666700003</v>
      </c>
      <c r="BC8" s="6">
        <f t="shared" si="7"/>
        <v>45818.833333399998</v>
      </c>
      <c r="BD8" s="6">
        <f t="shared" si="7"/>
        <v>45849.250000100001</v>
      </c>
      <c r="BE8" s="6">
        <f t="shared" si="7"/>
        <v>45879.666666800003</v>
      </c>
      <c r="BF8" s="6">
        <f t="shared" si="7"/>
        <v>45910.083333499999</v>
      </c>
      <c r="BG8" s="6">
        <f t="shared" si="7"/>
        <v>45940.500000200002</v>
      </c>
      <c r="BH8" s="6">
        <f t="shared" si="7"/>
        <v>45970.916666899997</v>
      </c>
      <c r="BI8" s="6">
        <f t="shared" si="7"/>
        <v>46001.3333336</v>
      </c>
      <c r="BJ8" s="6">
        <f t="shared" si="7"/>
        <v>46031.750000300002</v>
      </c>
      <c r="BK8" s="6">
        <f t="shared" si="7"/>
        <v>46062.166666999998</v>
      </c>
      <c r="BL8" s="6">
        <f t="shared" si="7"/>
        <v>46092.5833337</v>
      </c>
      <c r="BM8" s="6">
        <f t="shared" si="7"/>
        <v>46123.000000400003</v>
      </c>
      <c r="BN8" s="6">
        <f t="shared" si="7"/>
        <v>46153.416667099998</v>
      </c>
      <c r="BO8" s="6">
        <f t="shared" si="7"/>
        <v>46183.833333800001</v>
      </c>
      <c r="BP8" s="6">
        <f t="shared" si="7"/>
        <v>46214.250000499997</v>
      </c>
      <c r="BQ8" s="6">
        <f t="shared" si="7"/>
        <v>46244.666667199999</v>
      </c>
      <c r="BR8" s="6">
        <f t="shared" si="7"/>
        <v>46275.083333900002</v>
      </c>
      <c r="BS8" s="6">
        <f t="shared" si="7"/>
        <v>46305.500000599997</v>
      </c>
      <c r="BT8" s="6">
        <f t="shared" si="7"/>
        <v>46335.9166673</v>
      </c>
      <c r="BU8" s="6">
        <f t="shared" si="7"/>
        <v>46366.333334000003</v>
      </c>
      <c r="BV8" s="6">
        <f t="shared" si="7"/>
        <v>46396.750000699998</v>
      </c>
      <c r="BW8" s="6">
        <f t="shared" si="7"/>
        <v>46427.166667400001</v>
      </c>
      <c r="BX8" s="6">
        <f t="shared" si="7"/>
        <v>46457.583334099996</v>
      </c>
      <c r="BY8" s="6">
        <f t="shared" si="7"/>
        <v>46488.000000799999</v>
      </c>
      <c r="BZ8" s="6">
        <f t="shared" si="7"/>
        <v>46518.416667500001</v>
      </c>
      <c r="CA8" s="6">
        <f t="shared" si="7"/>
        <v>46548.833334199997</v>
      </c>
      <c r="CB8" s="6">
        <f t="shared" si="7"/>
        <v>46579.2500009</v>
      </c>
      <c r="CC8" s="6">
        <f t="shared" si="7"/>
        <v>46609.666667600002</v>
      </c>
      <c r="CD8" s="6">
        <f t="shared" si="7"/>
        <v>46640.083334299998</v>
      </c>
      <c r="CE8" s="6">
        <f t="shared" si="7"/>
        <v>46670.500001</v>
      </c>
      <c r="CF8" s="6">
        <f t="shared" si="7"/>
        <v>46700.916667700003</v>
      </c>
      <c r="CG8" s="6">
        <f t="shared" si="7"/>
        <v>46731.333334399998</v>
      </c>
      <c r="CH8" s="6">
        <f t="shared" si="7"/>
        <v>46761.750001100001</v>
      </c>
      <c r="CI8" s="6">
        <f t="shared" si="7"/>
        <v>46792.166667799997</v>
      </c>
      <c r="CJ8" s="6">
        <f t="shared" si="7"/>
        <v>46822.583334499999</v>
      </c>
      <c r="CK8" s="6">
        <f t="shared" si="7"/>
        <v>46853.000001200002</v>
      </c>
      <c r="CL8" s="6">
        <f t="shared" si="7"/>
        <v>46883.416667899997</v>
      </c>
      <c r="CM8" s="6">
        <f t="shared" si="7"/>
        <v>46913.8333346</v>
      </c>
      <c r="CN8" s="6">
        <f t="shared" si="7"/>
        <v>46944.250001299995</v>
      </c>
      <c r="CO8" s="6">
        <f t="shared" si="7"/>
        <v>46974.666667999998</v>
      </c>
      <c r="CP8" s="6">
        <f t="shared" si="7"/>
        <v>47005.083334700001</v>
      </c>
      <c r="CQ8" s="6">
        <f t="shared" si="7"/>
        <v>47035.500001399996</v>
      </c>
      <c r="CR8" s="6">
        <f t="shared" si="7"/>
        <v>47065.916668099999</v>
      </c>
      <c r="CS8" s="6">
        <f t="shared" si="7"/>
        <v>47096.333334800001</v>
      </c>
      <c r="CT8" s="6">
        <f t="shared" si="7"/>
        <v>47126.750001499997</v>
      </c>
      <c r="CU8" s="6">
        <f t="shared" si="7"/>
        <v>47157.1666682</v>
      </c>
      <c r="CV8" s="6">
        <f t="shared" si="7"/>
        <v>47187.583334900002</v>
      </c>
      <c r="CW8" s="6"/>
      <c r="CX8" s="6"/>
      <c r="CY8" s="6"/>
      <c r="CZ8" s="6"/>
      <c r="DA8" s="6"/>
      <c r="DB8" s="6"/>
      <c r="DC8" s="6"/>
      <c r="DD8" s="6"/>
      <c r="DE8" s="6"/>
      <c r="DF8" s="6"/>
      <c r="DG8" s="6"/>
      <c r="DH8" s="6"/>
    </row>
    <row r="9" spans="1:112" x14ac:dyDescent="0.35">
      <c r="A9" s="6">
        <f t="shared" si="4"/>
        <v>45673</v>
      </c>
      <c r="B9" s="6">
        <f t="shared" si="8"/>
        <v>45673</v>
      </c>
      <c r="C9" s="6">
        <f t="shared" si="9"/>
        <v>45703.416666700003</v>
      </c>
      <c r="D9" s="6">
        <f t="shared" si="5"/>
        <v>45733.833333399998</v>
      </c>
      <c r="E9" s="6">
        <f t="shared" si="5"/>
        <v>45764.250000100001</v>
      </c>
      <c r="F9" s="6">
        <f t="shared" si="5"/>
        <v>45794.666666800003</v>
      </c>
      <c r="G9" s="6">
        <f t="shared" si="5"/>
        <v>45825.083333499999</v>
      </c>
      <c r="H9" s="6">
        <f t="shared" si="5"/>
        <v>45855.500000200002</v>
      </c>
      <c r="I9" s="6">
        <f t="shared" si="5"/>
        <v>45885.916666899997</v>
      </c>
      <c r="J9" s="6">
        <f t="shared" si="5"/>
        <v>45916.3333336</v>
      </c>
      <c r="K9" s="6">
        <f t="shared" si="5"/>
        <v>45946.750000300002</v>
      </c>
      <c r="L9" s="6">
        <f t="shared" si="5"/>
        <v>45977.166666999998</v>
      </c>
      <c r="M9" s="6">
        <f t="shared" si="5"/>
        <v>46007.5833337</v>
      </c>
      <c r="N9" s="6">
        <f t="shared" si="5"/>
        <v>46038.000000400003</v>
      </c>
      <c r="O9" s="6">
        <f t="shared" si="5"/>
        <v>46068.416667099998</v>
      </c>
      <c r="P9" s="6">
        <f t="shared" si="5"/>
        <v>46098.833333800001</v>
      </c>
      <c r="Q9" s="6">
        <f t="shared" si="5"/>
        <v>46129.250000499997</v>
      </c>
      <c r="R9" s="6">
        <f t="shared" si="5"/>
        <v>46159.666667199999</v>
      </c>
      <c r="S9" s="6">
        <f t="shared" si="5"/>
        <v>46190.083333900002</v>
      </c>
      <c r="T9" s="6">
        <f t="shared" si="5"/>
        <v>46220.500000599997</v>
      </c>
      <c r="U9" s="6">
        <f t="shared" si="5"/>
        <v>46250.9166673</v>
      </c>
      <c r="V9" s="6">
        <f t="shared" si="5"/>
        <v>46281.333334000003</v>
      </c>
      <c r="W9" s="6">
        <f t="shared" si="5"/>
        <v>46311.750000699998</v>
      </c>
      <c r="X9" s="6">
        <f t="shared" si="5"/>
        <v>46342.166667400001</v>
      </c>
      <c r="Y9" s="6">
        <f t="shared" si="5"/>
        <v>46372.583334099996</v>
      </c>
      <c r="Z9" s="6">
        <f t="shared" si="5"/>
        <v>46403.000000799999</v>
      </c>
      <c r="AA9" s="6">
        <f t="shared" si="5"/>
        <v>46433.416667500001</v>
      </c>
      <c r="AB9" s="6">
        <f t="shared" si="5"/>
        <v>46463.833334199997</v>
      </c>
      <c r="AC9" s="6">
        <f t="shared" si="5"/>
        <v>46494.2500009</v>
      </c>
      <c r="AD9" s="6">
        <f t="shared" si="5"/>
        <v>46524.666667600002</v>
      </c>
      <c r="AE9" s="6">
        <f t="shared" si="5"/>
        <v>46555.083334299998</v>
      </c>
      <c r="AF9" s="6">
        <f t="shared" si="5"/>
        <v>46585.500001</v>
      </c>
      <c r="AG9" s="6">
        <f t="shared" si="5"/>
        <v>46615.916667700003</v>
      </c>
      <c r="AH9" s="6">
        <f t="shared" si="5"/>
        <v>46646.333334399998</v>
      </c>
      <c r="AI9" s="6">
        <f t="shared" si="5"/>
        <v>46676.750001100001</v>
      </c>
      <c r="AJ9" s="6">
        <f t="shared" si="5"/>
        <v>46707.166667799997</v>
      </c>
      <c r="AK9" s="6">
        <f t="shared" si="5"/>
        <v>46737.583334499999</v>
      </c>
      <c r="AL9" s="6">
        <f t="shared" si="5"/>
        <v>46768.000001200002</v>
      </c>
      <c r="AM9" s="6">
        <f t="shared" si="5"/>
        <v>46798.416667899997</v>
      </c>
      <c r="AN9" s="6">
        <f t="shared" si="5"/>
        <v>46828.8333346</v>
      </c>
      <c r="AO9" s="6">
        <f t="shared" si="5"/>
        <v>46859.250001299995</v>
      </c>
      <c r="AP9" s="6">
        <f t="shared" si="5"/>
        <v>46889.666667999998</v>
      </c>
      <c r="AQ9" s="6">
        <f t="shared" si="5"/>
        <v>46920.083334700001</v>
      </c>
      <c r="AR9" s="6">
        <f t="shared" si="5"/>
        <v>46950.500001399996</v>
      </c>
      <c r="AS9" s="6">
        <f t="shared" si="5"/>
        <v>46980.916668099999</v>
      </c>
      <c r="AT9" s="6">
        <f t="shared" si="5"/>
        <v>47011.333334800001</v>
      </c>
      <c r="AU9" s="6">
        <f t="shared" si="5"/>
        <v>47041.750001499997</v>
      </c>
      <c r="AV9" s="6">
        <f t="shared" si="5"/>
        <v>47072.1666682</v>
      </c>
      <c r="AW9" s="6">
        <f t="shared" si="5"/>
        <v>47102.583334900002</v>
      </c>
      <c r="AZ9" s="6">
        <f t="shared" si="6"/>
        <v>45761</v>
      </c>
      <c r="BA9" s="6">
        <f t="shared" si="10"/>
        <v>45761</v>
      </c>
      <c r="BB9" s="6">
        <f t="shared" si="11"/>
        <v>45791.416666700003</v>
      </c>
      <c r="BC9" s="6">
        <f t="shared" si="7"/>
        <v>45821.833333399998</v>
      </c>
      <c r="BD9" s="6">
        <f t="shared" si="7"/>
        <v>45852.250000100001</v>
      </c>
      <c r="BE9" s="6">
        <f t="shared" si="7"/>
        <v>45882.666666800003</v>
      </c>
      <c r="BF9" s="6">
        <f t="shared" si="7"/>
        <v>45913.083333499999</v>
      </c>
      <c r="BG9" s="6">
        <f t="shared" si="7"/>
        <v>45943.500000200002</v>
      </c>
      <c r="BH9" s="6">
        <f t="shared" si="7"/>
        <v>45973.916666899997</v>
      </c>
      <c r="BI9" s="6">
        <f t="shared" si="7"/>
        <v>46004.3333336</v>
      </c>
      <c r="BJ9" s="6">
        <f t="shared" si="7"/>
        <v>46034.750000300002</v>
      </c>
      <c r="BK9" s="6">
        <f t="shared" si="7"/>
        <v>46065.166666999998</v>
      </c>
      <c r="BL9" s="6">
        <f t="shared" si="7"/>
        <v>46095.5833337</v>
      </c>
      <c r="BM9" s="6">
        <f t="shared" si="7"/>
        <v>46126.000000400003</v>
      </c>
      <c r="BN9" s="6">
        <f t="shared" si="7"/>
        <v>46156.416667099998</v>
      </c>
      <c r="BO9" s="6">
        <f t="shared" si="7"/>
        <v>46186.833333800001</v>
      </c>
      <c r="BP9" s="6">
        <f t="shared" si="7"/>
        <v>46217.250000499997</v>
      </c>
      <c r="BQ9" s="6">
        <f t="shared" si="7"/>
        <v>46247.666667199999</v>
      </c>
      <c r="BR9" s="6">
        <f t="shared" si="7"/>
        <v>46278.083333900002</v>
      </c>
      <c r="BS9" s="6">
        <f t="shared" si="7"/>
        <v>46308.500000599997</v>
      </c>
      <c r="BT9" s="6">
        <f t="shared" si="7"/>
        <v>46338.9166673</v>
      </c>
      <c r="BU9" s="6">
        <f t="shared" si="7"/>
        <v>46369.333334000003</v>
      </c>
      <c r="BV9" s="6">
        <f t="shared" si="7"/>
        <v>46399.750000699998</v>
      </c>
      <c r="BW9" s="6">
        <f t="shared" si="7"/>
        <v>46430.166667400001</v>
      </c>
      <c r="BX9" s="6">
        <f t="shared" si="7"/>
        <v>46460.583334099996</v>
      </c>
      <c r="BY9" s="6">
        <f t="shared" si="7"/>
        <v>46491.000000799999</v>
      </c>
      <c r="BZ9" s="6">
        <f t="shared" si="7"/>
        <v>46521.416667500001</v>
      </c>
      <c r="CA9" s="6">
        <f t="shared" si="7"/>
        <v>46551.833334199997</v>
      </c>
      <c r="CB9" s="6">
        <f t="shared" si="7"/>
        <v>46582.2500009</v>
      </c>
      <c r="CC9" s="6">
        <f t="shared" si="7"/>
        <v>46612.666667600002</v>
      </c>
      <c r="CD9" s="6">
        <f t="shared" si="7"/>
        <v>46643.083334299998</v>
      </c>
      <c r="CE9" s="6">
        <f t="shared" si="7"/>
        <v>46673.500001</v>
      </c>
      <c r="CF9" s="6">
        <f t="shared" si="7"/>
        <v>46703.916667700003</v>
      </c>
      <c r="CG9" s="6">
        <f t="shared" si="7"/>
        <v>46734.333334399998</v>
      </c>
      <c r="CH9" s="6">
        <f t="shared" si="7"/>
        <v>46764.750001100001</v>
      </c>
      <c r="CI9" s="6">
        <f t="shared" si="7"/>
        <v>46795.166667799997</v>
      </c>
      <c r="CJ9" s="6">
        <f t="shared" si="7"/>
        <v>46825.583334499999</v>
      </c>
      <c r="CK9" s="6">
        <f t="shared" si="7"/>
        <v>46856.000001200002</v>
      </c>
      <c r="CL9" s="6">
        <f t="shared" si="7"/>
        <v>46886.416667899997</v>
      </c>
      <c r="CM9" s="6">
        <f t="shared" si="7"/>
        <v>46916.8333346</v>
      </c>
      <c r="CN9" s="6">
        <f t="shared" si="7"/>
        <v>46947.250001299995</v>
      </c>
      <c r="CO9" s="6">
        <f t="shared" si="7"/>
        <v>46977.666667999998</v>
      </c>
      <c r="CP9" s="6">
        <f t="shared" si="7"/>
        <v>47008.083334700001</v>
      </c>
      <c r="CQ9" s="6">
        <f t="shared" si="7"/>
        <v>47038.500001399996</v>
      </c>
      <c r="CR9" s="6">
        <f t="shared" si="7"/>
        <v>47068.916668099999</v>
      </c>
      <c r="CS9" s="6">
        <f t="shared" si="7"/>
        <v>47099.333334800001</v>
      </c>
      <c r="CT9" s="6">
        <f t="shared" si="7"/>
        <v>47129.750001499997</v>
      </c>
      <c r="CU9" s="6">
        <f t="shared" si="7"/>
        <v>47160.1666682</v>
      </c>
      <c r="CV9" s="6">
        <f t="shared" si="7"/>
        <v>47190.583334900002</v>
      </c>
      <c r="CW9" s="6"/>
      <c r="CX9" s="6"/>
      <c r="CY9" s="6"/>
      <c r="CZ9" s="6"/>
      <c r="DA9" s="6"/>
      <c r="DB9" s="6"/>
      <c r="DC9" s="6"/>
      <c r="DD9" s="6"/>
      <c r="DE9" s="6"/>
      <c r="DF9" s="6"/>
      <c r="DG9" s="6"/>
      <c r="DH9" s="6"/>
    </row>
    <row r="10" spans="1:112" x14ac:dyDescent="0.35">
      <c r="A10" s="6">
        <f t="shared" si="4"/>
        <v>45674</v>
      </c>
      <c r="B10" s="6">
        <f t="shared" si="8"/>
        <v>45674</v>
      </c>
      <c r="C10" s="6">
        <f t="shared" si="9"/>
        <v>45704.416666700003</v>
      </c>
      <c r="D10" s="6">
        <f t="shared" si="5"/>
        <v>45734.833333399998</v>
      </c>
      <c r="E10" s="6">
        <f t="shared" si="5"/>
        <v>45765.250000100001</v>
      </c>
      <c r="F10" s="6">
        <f t="shared" si="5"/>
        <v>45795.666666800003</v>
      </c>
      <c r="G10" s="6">
        <f t="shared" si="5"/>
        <v>45826.083333499999</v>
      </c>
      <c r="H10" s="6">
        <f t="shared" si="5"/>
        <v>45856.500000200002</v>
      </c>
      <c r="I10" s="6">
        <f t="shared" si="5"/>
        <v>45886.916666899997</v>
      </c>
      <c r="J10" s="6">
        <f t="shared" si="5"/>
        <v>45917.3333336</v>
      </c>
      <c r="K10" s="6">
        <f t="shared" si="5"/>
        <v>45947.750000300002</v>
      </c>
      <c r="L10" s="6">
        <f t="shared" si="5"/>
        <v>45978.166666999998</v>
      </c>
      <c r="M10" s="6">
        <f t="shared" si="5"/>
        <v>46008.5833337</v>
      </c>
      <c r="N10" s="6">
        <f t="shared" si="5"/>
        <v>46039.000000400003</v>
      </c>
      <c r="O10" s="6">
        <f t="shared" si="5"/>
        <v>46069.416667099998</v>
      </c>
      <c r="P10" s="6">
        <f t="shared" si="5"/>
        <v>46099.833333800001</v>
      </c>
      <c r="Q10" s="6">
        <f t="shared" si="5"/>
        <v>46130.250000499997</v>
      </c>
      <c r="R10" s="6">
        <f t="shared" si="5"/>
        <v>46160.666667199999</v>
      </c>
      <c r="S10" s="6">
        <f t="shared" si="5"/>
        <v>46191.083333900002</v>
      </c>
      <c r="T10" s="6">
        <f t="shared" si="5"/>
        <v>46221.500000599997</v>
      </c>
      <c r="U10" s="6">
        <f t="shared" si="5"/>
        <v>46251.9166673</v>
      </c>
      <c r="V10" s="6">
        <f t="shared" si="5"/>
        <v>46282.333334000003</v>
      </c>
      <c r="W10" s="6">
        <f t="shared" si="5"/>
        <v>46312.750000699998</v>
      </c>
      <c r="X10" s="6">
        <f t="shared" si="5"/>
        <v>46343.166667400001</v>
      </c>
      <c r="Y10" s="6">
        <f t="shared" si="5"/>
        <v>46373.583334099996</v>
      </c>
      <c r="Z10" s="6">
        <f t="shared" si="5"/>
        <v>46404.000000799999</v>
      </c>
      <c r="AA10" s="6">
        <f t="shared" si="5"/>
        <v>46434.416667500001</v>
      </c>
      <c r="AB10" s="6">
        <f t="shared" si="5"/>
        <v>46464.833334199997</v>
      </c>
      <c r="AC10" s="6">
        <f t="shared" si="5"/>
        <v>46495.2500009</v>
      </c>
      <c r="AD10" s="6">
        <f t="shared" si="5"/>
        <v>46525.666667600002</v>
      </c>
      <c r="AE10" s="6">
        <f t="shared" si="5"/>
        <v>46556.083334299998</v>
      </c>
      <c r="AF10" s="6">
        <f t="shared" si="5"/>
        <v>46586.500001</v>
      </c>
      <c r="AG10" s="6">
        <f t="shared" si="5"/>
        <v>46616.916667700003</v>
      </c>
      <c r="AH10" s="6">
        <f t="shared" si="5"/>
        <v>46647.333334399998</v>
      </c>
      <c r="AI10" s="6">
        <f t="shared" si="5"/>
        <v>46677.750001100001</v>
      </c>
      <c r="AJ10" s="6">
        <f t="shared" si="5"/>
        <v>46708.166667799997</v>
      </c>
      <c r="AK10" s="6">
        <f t="shared" si="5"/>
        <v>46738.583334499999</v>
      </c>
      <c r="AL10" s="6">
        <f t="shared" si="5"/>
        <v>46769.000001200002</v>
      </c>
      <c r="AM10" s="6">
        <f t="shared" si="5"/>
        <v>46799.416667899997</v>
      </c>
      <c r="AN10" s="6">
        <f t="shared" si="5"/>
        <v>46829.8333346</v>
      </c>
      <c r="AO10" s="6">
        <f t="shared" si="5"/>
        <v>46860.250001299995</v>
      </c>
      <c r="AP10" s="6">
        <f t="shared" si="5"/>
        <v>46890.666667999998</v>
      </c>
      <c r="AQ10" s="6">
        <f t="shared" si="5"/>
        <v>46921.083334700001</v>
      </c>
      <c r="AR10" s="6">
        <f t="shared" si="5"/>
        <v>46951.500001399996</v>
      </c>
      <c r="AS10" s="6">
        <f t="shared" si="5"/>
        <v>46981.916668099999</v>
      </c>
      <c r="AT10" s="6">
        <f t="shared" si="5"/>
        <v>47012.333334800001</v>
      </c>
      <c r="AU10" s="6">
        <f t="shared" si="5"/>
        <v>47042.750001499997</v>
      </c>
      <c r="AV10" s="6">
        <f t="shared" si="5"/>
        <v>47073.1666682</v>
      </c>
      <c r="AW10" s="6">
        <f t="shared" si="5"/>
        <v>47103.583334900002</v>
      </c>
      <c r="AZ10" s="6">
        <f t="shared" si="6"/>
        <v>45762</v>
      </c>
      <c r="BA10" s="6">
        <f t="shared" si="10"/>
        <v>45762</v>
      </c>
      <c r="BB10" s="6">
        <f t="shared" si="11"/>
        <v>45792.416666700003</v>
      </c>
      <c r="BC10" s="6">
        <f t="shared" si="7"/>
        <v>45822.833333399998</v>
      </c>
      <c r="BD10" s="6">
        <f t="shared" si="7"/>
        <v>45853.250000100001</v>
      </c>
      <c r="BE10" s="6">
        <f t="shared" si="7"/>
        <v>45883.666666800003</v>
      </c>
      <c r="BF10" s="6">
        <f t="shared" si="7"/>
        <v>45914.083333499999</v>
      </c>
      <c r="BG10" s="6">
        <f t="shared" si="7"/>
        <v>45944.500000200002</v>
      </c>
      <c r="BH10" s="6">
        <f t="shared" si="7"/>
        <v>45974.916666899997</v>
      </c>
      <c r="BI10" s="6">
        <f t="shared" si="7"/>
        <v>46005.3333336</v>
      </c>
      <c r="BJ10" s="6">
        <f t="shared" si="7"/>
        <v>46035.750000300002</v>
      </c>
      <c r="BK10" s="6">
        <f t="shared" si="7"/>
        <v>46066.166666999998</v>
      </c>
      <c r="BL10" s="6">
        <f t="shared" si="7"/>
        <v>46096.5833337</v>
      </c>
      <c r="BM10" s="6">
        <f t="shared" si="7"/>
        <v>46127.000000400003</v>
      </c>
      <c r="BN10" s="6">
        <f t="shared" si="7"/>
        <v>46157.416667099998</v>
      </c>
      <c r="BO10" s="6">
        <f t="shared" si="7"/>
        <v>46187.833333800001</v>
      </c>
      <c r="BP10" s="6">
        <f t="shared" si="7"/>
        <v>46218.250000499997</v>
      </c>
      <c r="BQ10" s="6">
        <f t="shared" si="7"/>
        <v>46248.666667199999</v>
      </c>
      <c r="BR10" s="6">
        <f t="shared" si="7"/>
        <v>46279.083333900002</v>
      </c>
      <c r="BS10" s="6">
        <f t="shared" si="7"/>
        <v>46309.500000599997</v>
      </c>
      <c r="BT10" s="6">
        <f t="shared" si="7"/>
        <v>46339.9166673</v>
      </c>
      <c r="BU10" s="6">
        <f t="shared" si="7"/>
        <v>46370.333334000003</v>
      </c>
      <c r="BV10" s="6">
        <f t="shared" si="7"/>
        <v>46400.750000699998</v>
      </c>
      <c r="BW10" s="6">
        <f t="shared" si="7"/>
        <v>46431.166667400001</v>
      </c>
      <c r="BX10" s="6">
        <f t="shared" si="7"/>
        <v>46461.583334099996</v>
      </c>
      <c r="BY10" s="6">
        <f t="shared" si="7"/>
        <v>46492.000000799999</v>
      </c>
      <c r="BZ10" s="6">
        <f t="shared" si="7"/>
        <v>46522.416667500001</v>
      </c>
      <c r="CA10" s="6">
        <f t="shared" si="7"/>
        <v>46552.833334199997</v>
      </c>
      <c r="CB10" s="6">
        <f t="shared" si="7"/>
        <v>46583.2500009</v>
      </c>
      <c r="CC10" s="6">
        <f t="shared" si="7"/>
        <v>46613.666667600002</v>
      </c>
      <c r="CD10" s="6">
        <f t="shared" si="7"/>
        <v>46644.083334299998</v>
      </c>
      <c r="CE10" s="6">
        <f t="shared" si="7"/>
        <v>46674.500001</v>
      </c>
      <c r="CF10" s="6">
        <f t="shared" si="7"/>
        <v>46704.916667700003</v>
      </c>
      <c r="CG10" s="6">
        <f t="shared" si="7"/>
        <v>46735.333334399998</v>
      </c>
      <c r="CH10" s="6">
        <f t="shared" si="7"/>
        <v>46765.750001100001</v>
      </c>
      <c r="CI10" s="6">
        <f t="shared" si="7"/>
        <v>46796.166667799997</v>
      </c>
      <c r="CJ10" s="6">
        <f t="shared" si="7"/>
        <v>46826.583334499999</v>
      </c>
      <c r="CK10" s="6">
        <f t="shared" si="7"/>
        <v>46857.000001200002</v>
      </c>
      <c r="CL10" s="6">
        <f t="shared" si="7"/>
        <v>46887.416667899997</v>
      </c>
      <c r="CM10" s="6">
        <f t="shared" si="7"/>
        <v>46917.8333346</v>
      </c>
      <c r="CN10" s="6">
        <f t="shared" si="7"/>
        <v>46948.250001299995</v>
      </c>
      <c r="CO10" s="6">
        <f t="shared" si="7"/>
        <v>46978.666667999998</v>
      </c>
      <c r="CP10" s="6">
        <f t="shared" si="7"/>
        <v>47009.083334700001</v>
      </c>
      <c r="CQ10" s="6">
        <f t="shared" si="7"/>
        <v>47039.500001399996</v>
      </c>
      <c r="CR10" s="6">
        <f t="shared" si="7"/>
        <v>47069.916668099999</v>
      </c>
      <c r="CS10" s="6">
        <f t="shared" si="7"/>
        <v>47100.333334800001</v>
      </c>
      <c r="CT10" s="6">
        <f t="shared" si="7"/>
        <v>47130.750001499997</v>
      </c>
      <c r="CU10" s="6">
        <f t="shared" si="7"/>
        <v>47161.1666682</v>
      </c>
      <c r="CV10" s="6">
        <f t="shared" si="7"/>
        <v>47191.583334900002</v>
      </c>
      <c r="CW10" s="6"/>
      <c r="CX10" s="6"/>
      <c r="CY10" s="6"/>
      <c r="CZ10" s="6"/>
      <c r="DA10" s="6"/>
      <c r="DB10" s="6"/>
      <c r="DC10" s="6"/>
      <c r="DD10" s="6"/>
      <c r="DE10" s="6"/>
      <c r="DF10" s="6"/>
      <c r="DG10" s="6"/>
      <c r="DH10" s="6"/>
    </row>
    <row r="11" spans="1:112" x14ac:dyDescent="0.35">
      <c r="A11" s="6">
        <f t="shared" si="4"/>
        <v>45677</v>
      </c>
      <c r="B11" s="6">
        <f t="shared" si="8"/>
        <v>45677</v>
      </c>
      <c r="C11" s="6">
        <f t="shared" si="9"/>
        <v>45707.416666700003</v>
      </c>
      <c r="D11" s="6">
        <f t="shared" si="9"/>
        <v>45737.833333399998</v>
      </c>
      <c r="E11" s="6">
        <f t="shared" si="9"/>
        <v>45768.250000100001</v>
      </c>
      <c r="F11" s="6">
        <f t="shared" si="9"/>
        <v>45798.666666800003</v>
      </c>
      <c r="G11" s="6">
        <f t="shared" si="9"/>
        <v>45829.083333499999</v>
      </c>
      <c r="H11" s="6">
        <f t="shared" si="9"/>
        <v>45859.500000200002</v>
      </c>
      <c r="I11" s="6">
        <f t="shared" si="9"/>
        <v>45889.916666899997</v>
      </c>
      <c r="J11" s="6">
        <f t="shared" si="9"/>
        <v>45920.3333336</v>
      </c>
      <c r="K11" s="6">
        <f t="shared" si="9"/>
        <v>45950.750000300002</v>
      </c>
      <c r="L11" s="6">
        <f t="shared" si="9"/>
        <v>45981.166666999998</v>
      </c>
      <c r="M11" s="6">
        <f t="shared" si="9"/>
        <v>46011.5833337</v>
      </c>
      <c r="N11" s="6">
        <f t="shared" si="9"/>
        <v>46042.000000400003</v>
      </c>
      <c r="O11" s="6">
        <f t="shared" si="9"/>
        <v>46072.416667099998</v>
      </c>
      <c r="P11" s="6">
        <f t="shared" si="9"/>
        <v>46102.833333800001</v>
      </c>
      <c r="Q11" s="6">
        <f t="shared" si="9"/>
        <v>46133.250000499997</v>
      </c>
      <c r="R11" s="6">
        <f t="shared" si="9"/>
        <v>46163.666667199999</v>
      </c>
      <c r="S11" s="6">
        <f t="shared" si="5"/>
        <v>46194.083333900002</v>
      </c>
      <c r="T11" s="6">
        <f t="shared" si="5"/>
        <v>46224.500000599997</v>
      </c>
      <c r="U11" s="6">
        <f t="shared" si="5"/>
        <v>46254.9166673</v>
      </c>
      <c r="V11" s="6">
        <f t="shared" si="5"/>
        <v>46285.333334000003</v>
      </c>
      <c r="W11" s="6">
        <f t="shared" si="5"/>
        <v>46315.750000699998</v>
      </c>
      <c r="X11" s="6">
        <f t="shared" si="5"/>
        <v>46346.166667400001</v>
      </c>
      <c r="Y11" s="6">
        <f t="shared" si="5"/>
        <v>46376.583334099996</v>
      </c>
      <c r="Z11" s="6">
        <f t="shared" si="5"/>
        <v>46407.000000799999</v>
      </c>
      <c r="AA11" s="6">
        <f t="shared" si="5"/>
        <v>46437.416667500001</v>
      </c>
      <c r="AB11" s="6">
        <f t="shared" si="5"/>
        <v>46467.833334199997</v>
      </c>
      <c r="AC11" s="6">
        <f t="shared" si="5"/>
        <v>46498.2500009</v>
      </c>
      <c r="AD11" s="6">
        <f t="shared" si="5"/>
        <v>46528.666667600002</v>
      </c>
      <c r="AE11" s="6">
        <f t="shared" si="5"/>
        <v>46559.083334299998</v>
      </c>
      <c r="AF11" s="6">
        <f t="shared" si="5"/>
        <v>46589.500001</v>
      </c>
      <c r="AG11" s="6">
        <f t="shared" si="5"/>
        <v>46619.916667700003</v>
      </c>
      <c r="AH11" s="6">
        <f t="shared" si="5"/>
        <v>46650.333334399998</v>
      </c>
      <c r="AI11" s="6">
        <f t="shared" si="5"/>
        <v>46680.750001100001</v>
      </c>
      <c r="AJ11" s="6">
        <f t="shared" si="5"/>
        <v>46711.166667799997</v>
      </c>
      <c r="AK11" s="6">
        <f t="shared" si="5"/>
        <v>46741.583334499999</v>
      </c>
      <c r="AL11" s="6">
        <f t="shared" si="5"/>
        <v>46772.000001200002</v>
      </c>
      <c r="AM11" s="6">
        <f t="shared" si="5"/>
        <v>46802.416667899997</v>
      </c>
      <c r="AN11" s="6">
        <f t="shared" si="5"/>
        <v>46832.8333346</v>
      </c>
      <c r="AO11" s="6">
        <f t="shared" si="5"/>
        <v>46863.250001299995</v>
      </c>
      <c r="AP11" s="6">
        <f t="shared" si="5"/>
        <v>46893.666667999998</v>
      </c>
      <c r="AQ11" s="6">
        <f t="shared" si="5"/>
        <v>46924.083334700001</v>
      </c>
      <c r="AR11" s="6">
        <f t="shared" ref="AR11:AW11" si="12">$B11+AR$4</f>
        <v>46954.500001399996</v>
      </c>
      <c r="AS11" s="6">
        <f t="shared" si="12"/>
        <v>46984.916668099999</v>
      </c>
      <c r="AT11" s="6">
        <f t="shared" si="12"/>
        <v>47015.333334800001</v>
      </c>
      <c r="AU11" s="6">
        <f t="shared" si="12"/>
        <v>47045.750001499997</v>
      </c>
      <c r="AV11" s="6">
        <f t="shared" si="12"/>
        <v>47076.1666682</v>
      </c>
      <c r="AW11" s="6">
        <f t="shared" si="12"/>
        <v>47106.583334900002</v>
      </c>
      <c r="AZ11" s="6">
        <f t="shared" si="6"/>
        <v>45763</v>
      </c>
      <c r="BA11" s="6">
        <f t="shared" si="10"/>
        <v>45763</v>
      </c>
      <c r="BB11" s="6">
        <f t="shared" si="11"/>
        <v>45793.416666700003</v>
      </c>
      <c r="BC11" s="6">
        <f t="shared" si="7"/>
        <v>45823.833333399998</v>
      </c>
      <c r="BD11" s="6">
        <f t="shared" si="7"/>
        <v>45854.250000100001</v>
      </c>
      <c r="BE11" s="6">
        <f t="shared" si="7"/>
        <v>45884.666666800003</v>
      </c>
      <c r="BF11" s="6">
        <f t="shared" si="7"/>
        <v>45915.083333499999</v>
      </c>
      <c r="BG11" s="6">
        <f t="shared" si="7"/>
        <v>45945.500000200002</v>
      </c>
      <c r="BH11" s="6">
        <f t="shared" si="7"/>
        <v>45975.916666899997</v>
      </c>
      <c r="BI11" s="6">
        <f t="shared" si="7"/>
        <v>46006.3333336</v>
      </c>
      <c r="BJ11" s="6">
        <f t="shared" si="7"/>
        <v>46036.750000300002</v>
      </c>
      <c r="BK11" s="6">
        <f t="shared" si="7"/>
        <v>46067.166666999998</v>
      </c>
      <c r="BL11" s="6">
        <f t="shared" si="7"/>
        <v>46097.5833337</v>
      </c>
      <c r="BM11" s="6">
        <f t="shared" si="7"/>
        <v>46128.000000400003</v>
      </c>
      <c r="BN11" s="6">
        <f t="shared" si="7"/>
        <v>46158.416667099998</v>
      </c>
      <c r="BO11" s="6">
        <f t="shared" si="7"/>
        <v>46188.833333800001</v>
      </c>
      <c r="BP11" s="6">
        <f t="shared" si="7"/>
        <v>46219.250000499997</v>
      </c>
      <c r="BQ11" s="6">
        <f t="shared" si="7"/>
        <v>46249.666667199999</v>
      </c>
      <c r="BR11" s="6">
        <f t="shared" si="7"/>
        <v>46280.083333900002</v>
      </c>
      <c r="BS11" s="6">
        <f t="shared" si="7"/>
        <v>46310.500000599997</v>
      </c>
      <c r="BT11" s="6">
        <f t="shared" si="7"/>
        <v>46340.9166673</v>
      </c>
      <c r="BU11" s="6">
        <f t="shared" si="7"/>
        <v>46371.333334000003</v>
      </c>
      <c r="BV11" s="6">
        <f t="shared" si="7"/>
        <v>46401.750000699998</v>
      </c>
      <c r="BW11" s="6">
        <f t="shared" si="7"/>
        <v>46432.166667400001</v>
      </c>
      <c r="BX11" s="6">
        <f t="shared" si="7"/>
        <v>46462.583334099996</v>
      </c>
      <c r="BY11" s="6">
        <f t="shared" si="7"/>
        <v>46493.000000799999</v>
      </c>
      <c r="BZ11" s="6">
        <f t="shared" si="7"/>
        <v>46523.416667500001</v>
      </c>
      <c r="CA11" s="6">
        <f t="shared" si="7"/>
        <v>46553.833334199997</v>
      </c>
      <c r="CB11" s="6">
        <f t="shared" si="7"/>
        <v>46584.2500009</v>
      </c>
      <c r="CC11" s="6">
        <f t="shared" si="7"/>
        <v>46614.666667600002</v>
      </c>
      <c r="CD11" s="6">
        <f t="shared" si="7"/>
        <v>46645.083334299998</v>
      </c>
      <c r="CE11" s="6">
        <f t="shared" si="7"/>
        <v>46675.500001</v>
      </c>
      <c r="CF11" s="6">
        <f t="shared" si="7"/>
        <v>46705.916667700003</v>
      </c>
      <c r="CG11" s="6">
        <f t="shared" si="7"/>
        <v>46736.333334399998</v>
      </c>
      <c r="CH11" s="6">
        <f t="shared" si="7"/>
        <v>46766.750001100001</v>
      </c>
      <c r="CI11" s="6">
        <f t="shared" si="7"/>
        <v>46797.166667799997</v>
      </c>
      <c r="CJ11" s="6">
        <f t="shared" si="7"/>
        <v>46827.583334499999</v>
      </c>
      <c r="CK11" s="6">
        <f t="shared" si="7"/>
        <v>46858.000001200002</v>
      </c>
      <c r="CL11" s="6">
        <f t="shared" si="7"/>
        <v>46888.416667899997</v>
      </c>
      <c r="CM11" s="6">
        <f t="shared" si="7"/>
        <v>46918.8333346</v>
      </c>
      <c r="CN11" s="6">
        <f t="shared" si="7"/>
        <v>46949.250001299995</v>
      </c>
      <c r="CO11" s="6">
        <f t="shared" si="7"/>
        <v>46979.666667999998</v>
      </c>
      <c r="CP11" s="6">
        <f t="shared" si="7"/>
        <v>47010.083334700001</v>
      </c>
      <c r="CQ11" s="6">
        <f t="shared" ref="CQ11:CV11" si="13">$AZ11+CQ$4</f>
        <v>47040.500001399996</v>
      </c>
      <c r="CR11" s="6">
        <f t="shared" si="13"/>
        <v>47070.916668099999</v>
      </c>
      <c r="CS11" s="6">
        <f t="shared" si="13"/>
        <v>47101.333334800001</v>
      </c>
      <c r="CT11" s="6">
        <f t="shared" si="13"/>
        <v>47131.750001499997</v>
      </c>
      <c r="CU11" s="6">
        <f t="shared" si="13"/>
        <v>47162.1666682</v>
      </c>
      <c r="CV11" s="6">
        <f t="shared" si="13"/>
        <v>47192.583334900002</v>
      </c>
      <c r="CW11" s="6"/>
      <c r="CX11" s="6"/>
      <c r="CY11" s="6"/>
      <c r="CZ11" s="6"/>
      <c r="DA11" s="6"/>
      <c r="DB11" s="6"/>
      <c r="DC11" s="6"/>
      <c r="DD11" s="6"/>
      <c r="DE11" s="6"/>
      <c r="DF11" s="6"/>
      <c r="DG11" s="6"/>
      <c r="DH11" s="6"/>
    </row>
    <row r="12" spans="1:112" x14ac:dyDescent="0.35">
      <c r="A12" s="6">
        <f t="shared" si="4"/>
        <v>45678</v>
      </c>
      <c r="B12" s="6">
        <f t="shared" si="8"/>
        <v>45678</v>
      </c>
      <c r="C12" s="6">
        <f t="shared" si="9"/>
        <v>45708.416666700003</v>
      </c>
      <c r="D12" s="6">
        <f t="shared" si="9"/>
        <v>45738.833333399998</v>
      </c>
      <c r="E12" s="6">
        <f t="shared" si="9"/>
        <v>45769.250000100001</v>
      </c>
      <c r="F12" s="6">
        <f t="shared" si="9"/>
        <v>45799.666666800003</v>
      </c>
      <c r="G12" s="6">
        <f t="shared" si="9"/>
        <v>45830.083333499999</v>
      </c>
      <c r="H12" s="6">
        <f t="shared" si="9"/>
        <v>45860.500000200002</v>
      </c>
      <c r="I12" s="6">
        <f t="shared" si="9"/>
        <v>45890.916666899997</v>
      </c>
      <c r="J12" s="6">
        <f t="shared" si="9"/>
        <v>45921.3333336</v>
      </c>
      <c r="K12" s="6">
        <f t="shared" si="9"/>
        <v>45951.750000300002</v>
      </c>
      <c r="L12" s="6">
        <f t="shared" si="9"/>
        <v>45982.166666999998</v>
      </c>
      <c r="M12" s="6">
        <f t="shared" si="9"/>
        <v>46012.5833337</v>
      </c>
      <c r="N12" s="6">
        <f t="shared" si="9"/>
        <v>46043.000000400003</v>
      </c>
      <c r="O12" s="6">
        <f t="shared" si="9"/>
        <v>46073.416667099998</v>
      </c>
      <c r="P12" s="6">
        <f t="shared" si="9"/>
        <v>46103.833333800001</v>
      </c>
      <c r="Q12" s="6">
        <f t="shared" si="9"/>
        <v>46134.250000499997</v>
      </c>
      <c r="R12" s="6">
        <f t="shared" si="9"/>
        <v>46164.666667199999</v>
      </c>
      <c r="S12" s="6">
        <f t="shared" ref="S12:AH20" si="14">$B12+S$4</f>
        <v>46195.083333900002</v>
      </c>
      <c r="T12" s="6">
        <f t="shared" si="14"/>
        <v>46225.500000599997</v>
      </c>
      <c r="U12" s="6">
        <f t="shared" si="14"/>
        <v>46255.9166673</v>
      </c>
      <c r="V12" s="6">
        <f t="shared" si="14"/>
        <v>46286.333334000003</v>
      </c>
      <c r="W12" s="6">
        <f t="shared" si="14"/>
        <v>46316.750000699998</v>
      </c>
      <c r="X12" s="6">
        <f t="shared" si="14"/>
        <v>46347.166667400001</v>
      </c>
      <c r="Y12" s="6">
        <f t="shared" si="14"/>
        <v>46377.583334099996</v>
      </c>
      <c r="Z12" s="6">
        <f t="shared" si="14"/>
        <v>46408.000000799999</v>
      </c>
      <c r="AA12" s="6">
        <f t="shared" si="14"/>
        <v>46438.416667500001</v>
      </c>
      <c r="AB12" s="6">
        <f t="shared" si="14"/>
        <v>46468.833334199997</v>
      </c>
      <c r="AC12" s="6">
        <f t="shared" si="14"/>
        <v>46499.2500009</v>
      </c>
      <c r="AD12" s="6">
        <f t="shared" si="14"/>
        <v>46529.666667600002</v>
      </c>
      <c r="AE12" s="6">
        <f t="shared" si="14"/>
        <v>46560.083334299998</v>
      </c>
      <c r="AF12" s="6">
        <f t="shared" si="14"/>
        <v>46590.500001</v>
      </c>
      <c r="AG12" s="6">
        <f t="shared" si="14"/>
        <v>46620.916667700003</v>
      </c>
      <c r="AH12" s="6">
        <f t="shared" si="14"/>
        <v>46651.333334399998</v>
      </c>
      <c r="AI12" s="6">
        <f t="shared" ref="AI12:AW20" si="15">$B12+AI$4</f>
        <v>46681.750001100001</v>
      </c>
      <c r="AJ12" s="6">
        <f t="shared" si="15"/>
        <v>46712.166667799997</v>
      </c>
      <c r="AK12" s="6">
        <f t="shared" si="15"/>
        <v>46742.583334499999</v>
      </c>
      <c r="AL12" s="6">
        <f t="shared" si="15"/>
        <v>46773.000001200002</v>
      </c>
      <c r="AM12" s="6">
        <f t="shared" si="15"/>
        <v>46803.416667899997</v>
      </c>
      <c r="AN12" s="6">
        <f t="shared" si="15"/>
        <v>46833.8333346</v>
      </c>
      <c r="AO12" s="6">
        <f t="shared" si="15"/>
        <v>46864.250001299995</v>
      </c>
      <c r="AP12" s="6">
        <f t="shared" si="15"/>
        <v>46894.666667999998</v>
      </c>
      <c r="AQ12" s="6">
        <f t="shared" si="15"/>
        <v>46925.083334700001</v>
      </c>
      <c r="AR12" s="6">
        <f t="shared" si="15"/>
        <v>46955.500001399996</v>
      </c>
      <c r="AS12" s="6">
        <f t="shared" si="15"/>
        <v>46985.916668099999</v>
      </c>
      <c r="AT12" s="6">
        <f t="shared" si="15"/>
        <v>47016.333334800001</v>
      </c>
      <c r="AU12" s="6">
        <f t="shared" si="15"/>
        <v>47046.750001499997</v>
      </c>
      <c r="AV12" s="6">
        <f t="shared" si="15"/>
        <v>47077.1666682</v>
      </c>
      <c r="AW12" s="6">
        <f t="shared" si="15"/>
        <v>47107.583334900002</v>
      </c>
      <c r="AZ12" s="6">
        <f t="shared" si="6"/>
        <v>45764</v>
      </c>
      <c r="BA12" s="6">
        <f t="shared" si="10"/>
        <v>45764</v>
      </c>
      <c r="BB12" s="6">
        <f t="shared" si="11"/>
        <v>45794.416666700003</v>
      </c>
      <c r="BC12" s="6">
        <f t="shared" si="11"/>
        <v>45824.833333399998</v>
      </c>
      <c r="BD12" s="6">
        <f t="shared" si="11"/>
        <v>45855.250000100001</v>
      </c>
      <c r="BE12" s="6">
        <f t="shared" si="11"/>
        <v>45885.666666800003</v>
      </c>
      <c r="BF12" s="6">
        <f t="shared" si="11"/>
        <v>45916.083333499999</v>
      </c>
      <c r="BG12" s="6">
        <f t="shared" si="11"/>
        <v>45946.500000200002</v>
      </c>
      <c r="BH12" s="6">
        <f t="shared" si="11"/>
        <v>45976.916666899997</v>
      </c>
      <c r="BI12" s="6">
        <f t="shared" si="11"/>
        <v>46007.3333336</v>
      </c>
      <c r="BJ12" s="6">
        <f t="shared" si="11"/>
        <v>46037.750000300002</v>
      </c>
      <c r="BK12" s="6">
        <f t="shared" si="11"/>
        <v>46068.166666999998</v>
      </c>
      <c r="BL12" s="6">
        <f t="shared" si="11"/>
        <v>46098.5833337</v>
      </c>
      <c r="BM12" s="6">
        <f t="shared" si="11"/>
        <v>46129.000000400003</v>
      </c>
      <c r="BN12" s="6">
        <f t="shared" si="11"/>
        <v>46159.416667099998</v>
      </c>
      <c r="BO12" s="6">
        <f t="shared" si="11"/>
        <v>46189.833333800001</v>
      </c>
      <c r="BP12" s="6">
        <f t="shared" si="11"/>
        <v>46220.250000499997</v>
      </c>
      <c r="BQ12" s="6">
        <f t="shared" si="11"/>
        <v>46250.666667199999</v>
      </c>
      <c r="BR12" s="6">
        <f t="shared" ref="BR12:CV20" si="16">$AZ12+BR$4</f>
        <v>46281.083333900002</v>
      </c>
      <c r="BS12" s="6">
        <f t="shared" si="16"/>
        <v>46311.500000599997</v>
      </c>
      <c r="BT12" s="6">
        <f t="shared" si="16"/>
        <v>46341.9166673</v>
      </c>
      <c r="BU12" s="6">
        <f t="shared" si="16"/>
        <v>46372.333334000003</v>
      </c>
      <c r="BV12" s="6">
        <f t="shared" si="16"/>
        <v>46402.750000699998</v>
      </c>
      <c r="BW12" s="6">
        <f t="shared" si="16"/>
        <v>46433.166667400001</v>
      </c>
      <c r="BX12" s="6">
        <f t="shared" si="16"/>
        <v>46463.583334099996</v>
      </c>
      <c r="BY12" s="6">
        <f t="shared" si="16"/>
        <v>46494.000000799999</v>
      </c>
      <c r="BZ12" s="6">
        <f t="shared" si="16"/>
        <v>46524.416667500001</v>
      </c>
      <c r="CA12" s="6">
        <f t="shared" si="16"/>
        <v>46554.833334199997</v>
      </c>
      <c r="CB12" s="6">
        <f t="shared" si="16"/>
        <v>46585.2500009</v>
      </c>
      <c r="CC12" s="6">
        <f t="shared" si="16"/>
        <v>46615.666667600002</v>
      </c>
      <c r="CD12" s="6">
        <f t="shared" si="16"/>
        <v>46646.083334299998</v>
      </c>
      <c r="CE12" s="6">
        <f t="shared" si="16"/>
        <v>46676.500001</v>
      </c>
      <c r="CF12" s="6">
        <f t="shared" si="16"/>
        <v>46706.916667700003</v>
      </c>
      <c r="CG12" s="6">
        <f t="shared" si="16"/>
        <v>46737.333334399998</v>
      </c>
      <c r="CH12" s="6">
        <f t="shared" si="16"/>
        <v>46767.750001100001</v>
      </c>
      <c r="CI12" s="6">
        <f t="shared" si="16"/>
        <v>46798.166667799997</v>
      </c>
      <c r="CJ12" s="6">
        <f t="shared" si="16"/>
        <v>46828.583334499999</v>
      </c>
      <c r="CK12" s="6">
        <f t="shared" si="16"/>
        <v>46859.000001200002</v>
      </c>
      <c r="CL12" s="6">
        <f t="shared" si="16"/>
        <v>46889.416667899997</v>
      </c>
      <c r="CM12" s="6">
        <f t="shared" si="16"/>
        <v>46919.8333346</v>
      </c>
      <c r="CN12" s="6">
        <f t="shared" si="16"/>
        <v>46950.250001299995</v>
      </c>
      <c r="CO12" s="6">
        <f t="shared" si="16"/>
        <v>46980.666667999998</v>
      </c>
      <c r="CP12" s="6">
        <f t="shared" si="16"/>
        <v>47011.083334700001</v>
      </c>
      <c r="CQ12" s="6">
        <f t="shared" si="16"/>
        <v>47041.500001399996</v>
      </c>
      <c r="CR12" s="6">
        <f t="shared" si="16"/>
        <v>47071.916668099999</v>
      </c>
      <c r="CS12" s="6">
        <f t="shared" si="16"/>
        <v>47102.333334800001</v>
      </c>
      <c r="CT12" s="6">
        <f t="shared" si="16"/>
        <v>47132.750001499997</v>
      </c>
      <c r="CU12" s="6">
        <f t="shared" si="16"/>
        <v>47163.1666682</v>
      </c>
      <c r="CV12" s="6">
        <f t="shared" si="16"/>
        <v>47193.583334900002</v>
      </c>
      <c r="CW12" s="6"/>
      <c r="CX12" s="6"/>
      <c r="CY12" s="6"/>
      <c r="CZ12" s="6"/>
      <c r="DA12" s="6"/>
      <c r="DB12" s="6"/>
      <c r="DC12" s="6"/>
      <c r="DD12" s="6"/>
      <c r="DE12" s="6"/>
      <c r="DF12" s="6"/>
      <c r="DG12" s="6"/>
      <c r="DH12" s="6"/>
    </row>
    <row r="13" spans="1:112" x14ac:dyDescent="0.35">
      <c r="A13" s="6">
        <f t="shared" si="4"/>
        <v>45679</v>
      </c>
      <c r="B13" s="6">
        <f t="shared" si="8"/>
        <v>45679</v>
      </c>
      <c r="C13" s="6">
        <f t="shared" si="9"/>
        <v>45709.416666700003</v>
      </c>
      <c r="D13" s="6">
        <f t="shared" si="9"/>
        <v>45739.833333399998</v>
      </c>
      <c r="E13" s="6">
        <f t="shared" si="9"/>
        <v>45770.250000100001</v>
      </c>
      <c r="F13" s="6">
        <f t="shared" si="9"/>
        <v>45800.666666800003</v>
      </c>
      <c r="G13" s="6">
        <f t="shared" si="9"/>
        <v>45831.083333499999</v>
      </c>
      <c r="H13" s="6">
        <f t="shared" si="9"/>
        <v>45861.500000200002</v>
      </c>
      <c r="I13" s="6">
        <f t="shared" si="9"/>
        <v>45891.916666899997</v>
      </c>
      <c r="J13" s="6">
        <f t="shared" si="9"/>
        <v>45922.3333336</v>
      </c>
      <c r="K13" s="6">
        <f t="shared" si="9"/>
        <v>45952.750000300002</v>
      </c>
      <c r="L13" s="6">
        <f t="shared" si="9"/>
        <v>45983.166666999998</v>
      </c>
      <c r="M13" s="6">
        <f t="shared" si="9"/>
        <v>46013.5833337</v>
      </c>
      <c r="N13" s="6">
        <f t="shared" si="9"/>
        <v>46044.000000400003</v>
      </c>
      <c r="O13" s="6">
        <f t="shared" si="9"/>
        <v>46074.416667099998</v>
      </c>
      <c r="P13" s="6">
        <f t="shared" si="9"/>
        <v>46104.833333800001</v>
      </c>
      <c r="Q13" s="6">
        <f t="shared" si="9"/>
        <v>46135.250000499997</v>
      </c>
      <c r="R13" s="6">
        <f t="shared" si="9"/>
        <v>46165.666667199999</v>
      </c>
      <c r="S13" s="6">
        <f t="shared" si="14"/>
        <v>46196.083333900002</v>
      </c>
      <c r="T13" s="6">
        <f t="shared" si="14"/>
        <v>46226.500000599997</v>
      </c>
      <c r="U13" s="6">
        <f t="shared" si="14"/>
        <v>46256.9166673</v>
      </c>
      <c r="V13" s="6">
        <f t="shared" si="14"/>
        <v>46287.333334000003</v>
      </c>
      <c r="W13" s="6">
        <f t="shared" si="14"/>
        <v>46317.750000699998</v>
      </c>
      <c r="X13" s="6">
        <f t="shared" si="14"/>
        <v>46348.166667400001</v>
      </c>
      <c r="Y13" s="6">
        <f t="shared" si="14"/>
        <v>46378.583334099996</v>
      </c>
      <c r="Z13" s="6">
        <f t="shared" si="14"/>
        <v>46409.000000799999</v>
      </c>
      <c r="AA13" s="6">
        <f t="shared" si="14"/>
        <v>46439.416667500001</v>
      </c>
      <c r="AB13" s="6">
        <f t="shared" si="14"/>
        <v>46469.833334199997</v>
      </c>
      <c r="AC13" s="6">
        <f t="shared" si="14"/>
        <v>46500.2500009</v>
      </c>
      <c r="AD13" s="6">
        <f t="shared" si="14"/>
        <v>46530.666667600002</v>
      </c>
      <c r="AE13" s="6">
        <f t="shared" si="14"/>
        <v>46561.083334299998</v>
      </c>
      <c r="AF13" s="6">
        <f t="shared" si="14"/>
        <v>46591.500001</v>
      </c>
      <c r="AG13" s="6">
        <f t="shared" si="14"/>
        <v>46621.916667700003</v>
      </c>
      <c r="AH13" s="6">
        <f t="shared" si="14"/>
        <v>46652.333334399998</v>
      </c>
      <c r="AI13" s="6">
        <f t="shared" si="15"/>
        <v>46682.750001100001</v>
      </c>
      <c r="AJ13" s="6">
        <f t="shared" si="15"/>
        <v>46713.166667799997</v>
      </c>
      <c r="AK13" s="6">
        <f t="shared" si="15"/>
        <v>46743.583334499999</v>
      </c>
      <c r="AL13" s="6">
        <f t="shared" si="15"/>
        <v>46774.000001200002</v>
      </c>
      <c r="AM13" s="6">
        <f t="shared" si="15"/>
        <v>46804.416667899997</v>
      </c>
      <c r="AN13" s="6">
        <f t="shared" si="15"/>
        <v>46834.8333346</v>
      </c>
      <c r="AO13" s="6">
        <f t="shared" si="15"/>
        <v>46865.250001299995</v>
      </c>
      <c r="AP13" s="6">
        <f t="shared" si="15"/>
        <v>46895.666667999998</v>
      </c>
      <c r="AQ13" s="6">
        <f t="shared" si="15"/>
        <v>46926.083334700001</v>
      </c>
      <c r="AR13" s="6">
        <f t="shared" si="15"/>
        <v>46956.500001399996</v>
      </c>
      <c r="AS13" s="6">
        <f t="shared" si="15"/>
        <v>46986.916668099999</v>
      </c>
      <c r="AT13" s="6">
        <f t="shared" si="15"/>
        <v>47017.333334800001</v>
      </c>
      <c r="AU13" s="6">
        <f t="shared" si="15"/>
        <v>47047.750001499997</v>
      </c>
      <c r="AV13" s="6">
        <f t="shared" si="15"/>
        <v>47078.1666682</v>
      </c>
      <c r="AW13" s="6">
        <f t="shared" si="15"/>
        <v>47108.583334900002</v>
      </c>
      <c r="AZ13" s="6">
        <f t="shared" si="6"/>
        <v>45765</v>
      </c>
      <c r="BA13" s="6">
        <f t="shared" si="10"/>
        <v>45765</v>
      </c>
      <c r="BB13" s="6">
        <f t="shared" si="11"/>
        <v>45795.416666700003</v>
      </c>
      <c r="BC13" s="6">
        <f t="shared" si="11"/>
        <v>45825.833333399998</v>
      </c>
      <c r="BD13" s="6">
        <f t="shared" si="11"/>
        <v>45856.250000100001</v>
      </c>
      <c r="BE13" s="6">
        <f t="shared" si="11"/>
        <v>45886.666666800003</v>
      </c>
      <c r="BF13" s="6">
        <f t="shared" si="11"/>
        <v>45917.083333499999</v>
      </c>
      <c r="BG13" s="6">
        <f t="shared" si="11"/>
        <v>45947.500000200002</v>
      </c>
      <c r="BH13" s="6">
        <f t="shared" si="11"/>
        <v>45977.916666899997</v>
      </c>
      <c r="BI13" s="6">
        <f t="shared" si="11"/>
        <v>46008.3333336</v>
      </c>
      <c r="BJ13" s="6">
        <f t="shared" si="11"/>
        <v>46038.750000300002</v>
      </c>
      <c r="BK13" s="6">
        <f t="shared" si="11"/>
        <v>46069.166666999998</v>
      </c>
      <c r="BL13" s="6">
        <f t="shared" si="11"/>
        <v>46099.5833337</v>
      </c>
      <c r="BM13" s="6">
        <f t="shared" si="11"/>
        <v>46130.000000400003</v>
      </c>
      <c r="BN13" s="6">
        <f t="shared" si="11"/>
        <v>46160.416667099998</v>
      </c>
      <c r="BO13" s="6">
        <f t="shared" si="11"/>
        <v>46190.833333800001</v>
      </c>
      <c r="BP13" s="6">
        <f t="shared" si="11"/>
        <v>46221.250000499997</v>
      </c>
      <c r="BQ13" s="6">
        <f t="shared" si="11"/>
        <v>46251.666667199999</v>
      </c>
      <c r="BR13" s="6">
        <f t="shared" si="16"/>
        <v>46282.083333900002</v>
      </c>
      <c r="BS13" s="6">
        <f t="shared" si="16"/>
        <v>46312.500000599997</v>
      </c>
      <c r="BT13" s="6">
        <f t="shared" si="16"/>
        <v>46342.9166673</v>
      </c>
      <c r="BU13" s="6">
        <f t="shared" si="16"/>
        <v>46373.333334000003</v>
      </c>
      <c r="BV13" s="6">
        <f t="shared" si="16"/>
        <v>46403.750000699998</v>
      </c>
      <c r="BW13" s="6">
        <f t="shared" si="16"/>
        <v>46434.166667400001</v>
      </c>
      <c r="BX13" s="6">
        <f t="shared" si="16"/>
        <v>46464.583334099996</v>
      </c>
      <c r="BY13" s="6">
        <f t="shared" si="16"/>
        <v>46495.000000799999</v>
      </c>
      <c r="BZ13" s="6">
        <f t="shared" si="16"/>
        <v>46525.416667500001</v>
      </c>
      <c r="CA13" s="6">
        <f t="shared" si="16"/>
        <v>46555.833334199997</v>
      </c>
      <c r="CB13" s="6">
        <f t="shared" si="16"/>
        <v>46586.2500009</v>
      </c>
      <c r="CC13" s="6">
        <f t="shared" si="16"/>
        <v>46616.666667600002</v>
      </c>
      <c r="CD13" s="6">
        <f t="shared" si="16"/>
        <v>46647.083334299998</v>
      </c>
      <c r="CE13" s="6">
        <f t="shared" si="16"/>
        <v>46677.500001</v>
      </c>
      <c r="CF13" s="6">
        <f t="shared" si="16"/>
        <v>46707.916667700003</v>
      </c>
      <c r="CG13" s="6">
        <f t="shared" si="16"/>
        <v>46738.333334399998</v>
      </c>
      <c r="CH13" s="6">
        <f t="shared" si="16"/>
        <v>46768.750001100001</v>
      </c>
      <c r="CI13" s="6">
        <f t="shared" si="16"/>
        <v>46799.166667799997</v>
      </c>
      <c r="CJ13" s="6">
        <f t="shared" si="16"/>
        <v>46829.583334499999</v>
      </c>
      <c r="CK13" s="6">
        <f t="shared" si="16"/>
        <v>46860.000001200002</v>
      </c>
      <c r="CL13" s="6">
        <f t="shared" si="16"/>
        <v>46890.416667899997</v>
      </c>
      <c r="CM13" s="6">
        <f t="shared" si="16"/>
        <v>46920.8333346</v>
      </c>
      <c r="CN13" s="6">
        <f t="shared" si="16"/>
        <v>46951.250001299995</v>
      </c>
      <c r="CO13" s="6">
        <f t="shared" si="16"/>
        <v>46981.666667999998</v>
      </c>
      <c r="CP13" s="6">
        <f t="shared" si="16"/>
        <v>47012.083334700001</v>
      </c>
      <c r="CQ13" s="6">
        <f t="shared" si="16"/>
        <v>47042.500001399996</v>
      </c>
      <c r="CR13" s="6">
        <f t="shared" si="16"/>
        <v>47072.916668099999</v>
      </c>
      <c r="CS13" s="6">
        <f t="shared" si="16"/>
        <v>47103.333334800001</v>
      </c>
      <c r="CT13" s="6">
        <f t="shared" si="16"/>
        <v>47133.750001499997</v>
      </c>
      <c r="CU13" s="6">
        <f t="shared" si="16"/>
        <v>47164.1666682</v>
      </c>
      <c r="CV13" s="6">
        <f t="shared" si="16"/>
        <v>47194.583334900002</v>
      </c>
      <c r="CW13" s="6"/>
      <c r="CX13" s="6"/>
      <c r="CY13" s="6"/>
      <c r="CZ13" s="6"/>
      <c r="DA13" s="6"/>
      <c r="DB13" s="6"/>
      <c r="DC13" s="6"/>
      <c r="DD13" s="6"/>
      <c r="DE13" s="6"/>
      <c r="DF13" s="6"/>
      <c r="DG13" s="6"/>
      <c r="DH13" s="6"/>
    </row>
    <row r="14" spans="1:112" x14ac:dyDescent="0.35">
      <c r="A14" s="6">
        <f t="shared" si="4"/>
        <v>45680</v>
      </c>
      <c r="B14" s="6">
        <f t="shared" si="8"/>
        <v>45680</v>
      </c>
      <c r="C14" s="6">
        <f t="shared" si="9"/>
        <v>45710.416666700003</v>
      </c>
      <c r="D14" s="6">
        <f t="shared" si="9"/>
        <v>45740.833333399998</v>
      </c>
      <c r="E14" s="6">
        <f t="shared" si="9"/>
        <v>45771.250000100001</v>
      </c>
      <c r="F14" s="6">
        <f t="shared" si="9"/>
        <v>45801.666666800003</v>
      </c>
      <c r="G14" s="6">
        <f t="shared" si="9"/>
        <v>45832.083333499999</v>
      </c>
      <c r="H14" s="6">
        <f t="shared" si="9"/>
        <v>45862.500000200002</v>
      </c>
      <c r="I14" s="6">
        <f t="shared" si="9"/>
        <v>45892.916666899997</v>
      </c>
      <c r="J14" s="6">
        <f t="shared" si="9"/>
        <v>45923.3333336</v>
      </c>
      <c r="K14" s="6">
        <f t="shared" si="9"/>
        <v>45953.750000300002</v>
      </c>
      <c r="L14" s="6">
        <f t="shared" si="9"/>
        <v>45984.166666999998</v>
      </c>
      <c r="M14" s="6">
        <f t="shared" si="9"/>
        <v>46014.5833337</v>
      </c>
      <c r="N14" s="6">
        <f t="shared" si="9"/>
        <v>46045.000000400003</v>
      </c>
      <c r="O14" s="6">
        <f t="shared" si="9"/>
        <v>46075.416667099998</v>
      </c>
      <c r="P14" s="6">
        <f t="shared" si="9"/>
        <v>46105.833333800001</v>
      </c>
      <c r="Q14" s="6">
        <f t="shared" si="9"/>
        <v>46136.250000499997</v>
      </c>
      <c r="R14" s="6">
        <f t="shared" si="9"/>
        <v>46166.666667199999</v>
      </c>
      <c r="S14" s="6">
        <f t="shared" si="14"/>
        <v>46197.083333900002</v>
      </c>
      <c r="T14" s="6">
        <f t="shared" si="14"/>
        <v>46227.500000599997</v>
      </c>
      <c r="U14" s="6">
        <f t="shared" si="14"/>
        <v>46257.9166673</v>
      </c>
      <c r="V14" s="6">
        <f t="shared" si="14"/>
        <v>46288.333334000003</v>
      </c>
      <c r="W14" s="6">
        <f t="shared" si="14"/>
        <v>46318.750000699998</v>
      </c>
      <c r="X14" s="6">
        <f t="shared" si="14"/>
        <v>46349.166667400001</v>
      </c>
      <c r="Y14" s="6">
        <f t="shared" si="14"/>
        <v>46379.583334099996</v>
      </c>
      <c r="Z14" s="6">
        <f t="shared" si="14"/>
        <v>46410.000000799999</v>
      </c>
      <c r="AA14" s="6">
        <f t="shared" si="14"/>
        <v>46440.416667500001</v>
      </c>
      <c r="AB14" s="6">
        <f t="shared" si="14"/>
        <v>46470.833334199997</v>
      </c>
      <c r="AC14" s="6">
        <f t="shared" si="14"/>
        <v>46501.2500009</v>
      </c>
      <c r="AD14" s="6">
        <f t="shared" si="14"/>
        <v>46531.666667600002</v>
      </c>
      <c r="AE14" s="6">
        <f t="shared" si="14"/>
        <v>46562.083334299998</v>
      </c>
      <c r="AF14" s="6">
        <f t="shared" si="14"/>
        <v>46592.500001</v>
      </c>
      <c r="AG14" s="6">
        <f t="shared" si="14"/>
        <v>46622.916667700003</v>
      </c>
      <c r="AH14" s="6">
        <f t="shared" si="14"/>
        <v>46653.333334399998</v>
      </c>
      <c r="AI14" s="6">
        <f t="shared" si="15"/>
        <v>46683.750001100001</v>
      </c>
      <c r="AJ14" s="6">
        <f t="shared" si="15"/>
        <v>46714.166667799997</v>
      </c>
      <c r="AK14" s="6">
        <f t="shared" si="15"/>
        <v>46744.583334499999</v>
      </c>
      <c r="AL14" s="6">
        <f t="shared" si="15"/>
        <v>46775.000001200002</v>
      </c>
      <c r="AM14" s="6">
        <f t="shared" si="15"/>
        <v>46805.416667899997</v>
      </c>
      <c r="AN14" s="6">
        <f t="shared" si="15"/>
        <v>46835.8333346</v>
      </c>
      <c r="AO14" s="6">
        <f t="shared" si="15"/>
        <v>46866.250001299995</v>
      </c>
      <c r="AP14" s="6">
        <f t="shared" si="15"/>
        <v>46896.666667999998</v>
      </c>
      <c r="AQ14" s="6">
        <f t="shared" si="15"/>
        <v>46927.083334700001</v>
      </c>
      <c r="AR14" s="6">
        <f t="shared" si="15"/>
        <v>46957.500001399996</v>
      </c>
      <c r="AS14" s="6">
        <f t="shared" si="15"/>
        <v>46987.916668099999</v>
      </c>
      <c r="AT14" s="6">
        <f t="shared" si="15"/>
        <v>47018.333334800001</v>
      </c>
      <c r="AU14" s="6">
        <f t="shared" si="15"/>
        <v>47048.750001499997</v>
      </c>
      <c r="AV14" s="6">
        <f t="shared" si="15"/>
        <v>47079.1666682</v>
      </c>
      <c r="AW14" s="6">
        <f t="shared" si="15"/>
        <v>47109.583334900002</v>
      </c>
      <c r="AZ14" s="6">
        <f t="shared" si="6"/>
        <v>45768</v>
      </c>
      <c r="BA14" s="6">
        <f t="shared" si="10"/>
        <v>45768</v>
      </c>
      <c r="BB14" s="6">
        <f t="shared" si="11"/>
        <v>45798.416666700003</v>
      </c>
      <c r="BC14" s="6">
        <f t="shared" si="11"/>
        <v>45828.833333399998</v>
      </c>
      <c r="BD14" s="6">
        <f t="shared" si="11"/>
        <v>45859.250000100001</v>
      </c>
      <c r="BE14" s="6">
        <f t="shared" si="11"/>
        <v>45889.666666800003</v>
      </c>
      <c r="BF14" s="6">
        <f t="shared" si="11"/>
        <v>45920.083333499999</v>
      </c>
      <c r="BG14" s="6">
        <f t="shared" si="11"/>
        <v>45950.500000200002</v>
      </c>
      <c r="BH14" s="6">
        <f t="shared" si="11"/>
        <v>45980.916666899997</v>
      </c>
      <c r="BI14" s="6">
        <f t="shared" si="11"/>
        <v>46011.3333336</v>
      </c>
      <c r="BJ14" s="6">
        <f t="shared" si="11"/>
        <v>46041.750000300002</v>
      </c>
      <c r="BK14" s="6">
        <f t="shared" si="11"/>
        <v>46072.166666999998</v>
      </c>
      <c r="BL14" s="6">
        <f t="shared" si="11"/>
        <v>46102.5833337</v>
      </c>
      <c r="BM14" s="6">
        <f t="shared" si="11"/>
        <v>46133.000000400003</v>
      </c>
      <c r="BN14" s="6">
        <f t="shared" si="11"/>
        <v>46163.416667099998</v>
      </c>
      <c r="BO14" s="6">
        <f t="shared" si="11"/>
        <v>46193.833333800001</v>
      </c>
      <c r="BP14" s="6">
        <f t="shared" si="11"/>
        <v>46224.250000499997</v>
      </c>
      <c r="BQ14" s="6">
        <f t="shared" si="11"/>
        <v>46254.666667199999</v>
      </c>
      <c r="BR14" s="6">
        <f t="shared" si="16"/>
        <v>46285.083333900002</v>
      </c>
      <c r="BS14" s="6">
        <f t="shared" si="16"/>
        <v>46315.500000599997</v>
      </c>
      <c r="BT14" s="6">
        <f t="shared" si="16"/>
        <v>46345.9166673</v>
      </c>
      <c r="BU14" s="6">
        <f t="shared" si="16"/>
        <v>46376.333334000003</v>
      </c>
      <c r="BV14" s="6">
        <f t="shared" si="16"/>
        <v>46406.750000699998</v>
      </c>
      <c r="BW14" s="6">
        <f t="shared" si="16"/>
        <v>46437.166667400001</v>
      </c>
      <c r="BX14" s="6">
        <f t="shared" si="16"/>
        <v>46467.583334099996</v>
      </c>
      <c r="BY14" s="6">
        <f t="shared" si="16"/>
        <v>46498.000000799999</v>
      </c>
      <c r="BZ14" s="6">
        <f t="shared" si="16"/>
        <v>46528.416667500001</v>
      </c>
      <c r="CA14" s="6">
        <f t="shared" si="16"/>
        <v>46558.833334199997</v>
      </c>
      <c r="CB14" s="6">
        <f t="shared" si="16"/>
        <v>46589.2500009</v>
      </c>
      <c r="CC14" s="6">
        <f t="shared" si="16"/>
        <v>46619.666667600002</v>
      </c>
      <c r="CD14" s="6">
        <f t="shared" si="16"/>
        <v>46650.083334299998</v>
      </c>
      <c r="CE14" s="6">
        <f t="shared" si="16"/>
        <v>46680.500001</v>
      </c>
      <c r="CF14" s="6">
        <f t="shared" si="16"/>
        <v>46710.916667700003</v>
      </c>
      <c r="CG14" s="6">
        <f t="shared" si="16"/>
        <v>46741.333334399998</v>
      </c>
      <c r="CH14" s="6">
        <f t="shared" si="16"/>
        <v>46771.750001100001</v>
      </c>
      <c r="CI14" s="6">
        <f t="shared" si="16"/>
        <v>46802.166667799997</v>
      </c>
      <c r="CJ14" s="6">
        <f t="shared" si="16"/>
        <v>46832.583334499999</v>
      </c>
      <c r="CK14" s="6">
        <f t="shared" si="16"/>
        <v>46863.000001200002</v>
      </c>
      <c r="CL14" s="6">
        <f t="shared" si="16"/>
        <v>46893.416667899997</v>
      </c>
      <c r="CM14" s="6">
        <f t="shared" si="16"/>
        <v>46923.8333346</v>
      </c>
      <c r="CN14" s="6">
        <f t="shared" si="16"/>
        <v>46954.250001299995</v>
      </c>
      <c r="CO14" s="6">
        <f t="shared" si="16"/>
        <v>46984.666667999998</v>
      </c>
      <c r="CP14" s="6">
        <f t="shared" si="16"/>
        <v>47015.083334700001</v>
      </c>
      <c r="CQ14" s="6">
        <f t="shared" si="16"/>
        <v>47045.500001399996</v>
      </c>
      <c r="CR14" s="6">
        <f t="shared" si="16"/>
        <v>47075.916668099999</v>
      </c>
      <c r="CS14" s="6">
        <f t="shared" si="16"/>
        <v>47106.333334800001</v>
      </c>
      <c r="CT14" s="6">
        <f t="shared" si="16"/>
        <v>47136.750001499997</v>
      </c>
      <c r="CU14" s="6">
        <f t="shared" si="16"/>
        <v>47167.1666682</v>
      </c>
      <c r="CV14" s="6">
        <f t="shared" si="16"/>
        <v>47197.583334900002</v>
      </c>
      <c r="CW14" s="6"/>
      <c r="CX14" s="6"/>
      <c r="CY14" s="6"/>
      <c r="CZ14" s="6"/>
      <c r="DA14" s="6"/>
      <c r="DB14" s="6"/>
      <c r="DC14" s="6"/>
      <c r="DD14" s="6"/>
      <c r="DE14" s="6"/>
      <c r="DF14" s="6"/>
      <c r="DG14" s="6"/>
      <c r="DH14" s="6"/>
    </row>
    <row r="15" spans="1:112" x14ac:dyDescent="0.35">
      <c r="A15" s="6">
        <f>A20-7</f>
        <v>45681</v>
      </c>
      <c r="B15" s="6">
        <f t="shared" si="8"/>
        <v>45681</v>
      </c>
      <c r="C15" s="6">
        <f t="shared" si="9"/>
        <v>45711.416666700003</v>
      </c>
      <c r="D15" s="6">
        <f t="shared" si="9"/>
        <v>45741.833333399998</v>
      </c>
      <c r="E15" s="6">
        <f t="shared" si="9"/>
        <v>45772.250000100001</v>
      </c>
      <c r="F15" s="6">
        <f t="shared" si="9"/>
        <v>45802.666666800003</v>
      </c>
      <c r="G15" s="6">
        <f t="shared" si="9"/>
        <v>45833.083333499999</v>
      </c>
      <c r="H15" s="6">
        <f t="shared" si="9"/>
        <v>45863.500000200002</v>
      </c>
      <c r="I15" s="6">
        <f t="shared" si="9"/>
        <v>45893.916666899997</v>
      </c>
      <c r="J15" s="6">
        <f t="shared" si="9"/>
        <v>45924.3333336</v>
      </c>
      <c r="K15" s="6">
        <f t="shared" si="9"/>
        <v>45954.750000300002</v>
      </c>
      <c r="L15" s="6">
        <f t="shared" si="9"/>
        <v>45985.166666999998</v>
      </c>
      <c r="M15" s="6">
        <f t="shared" si="9"/>
        <v>46015.5833337</v>
      </c>
      <c r="N15" s="6">
        <f t="shared" si="9"/>
        <v>46046.000000400003</v>
      </c>
      <c r="O15" s="6">
        <f t="shared" si="9"/>
        <v>46076.416667099998</v>
      </c>
      <c r="P15" s="6">
        <f t="shared" si="9"/>
        <v>46106.833333800001</v>
      </c>
      <c r="Q15" s="6">
        <f t="shared" si="9"/>
        <v>46137.250000499997</v>
      </c>
      <c r="R15" s="6">
        <f t="shared" si="9"/>
        <v>46167.666667199999</v>
      </c>
      <c r="S15" s="6">
        <f t="shared" si="14"/>
        <v>46198.083333900002</v>
      </c>
      <c r="T15" s="6">
        <f t="shared" si="14"/>
        <v>46228.500000599997</v>
      </c>
      <c r="U15" s="6">
        <f t="shared" si="14"/>
        <v>46258.9166673</v>
      </c>
      <c r="V15" s="6">
        <f t="shared" si="14"/>
        <v>46289.333334000003</v>
      </c>
      <c r="W15" s="6">
        <f t="shared" si="14"/>
        <v>46319.750000699998</v>
      </c>
      <c r="X15" s="6">
        <f t="shared" si="14"/>
        <v>46350.166667400001</v>
      </c>
      <c r="Y15" s="6">
        <f t="shared" si="14"/>
        <v>46380.583334099996</v>
      </c>
      <c r="Z15" s="6">
        <f t="shared" si="14"/>
        <v>46411.000000799999</v>
      </c>
      <c r="AA15" s="6">
        <f t="shared" si="14"/>
        <v>46441.416667500001</v>
      </c>
      <c r="AB15" s="6">
        <f t="shared" si="14"/>
        <v>46471.833334199997</v>
      </c>
      <c r="AC15" s="6">
        <f t="shared" si="14"/>
        <v>46502.2500009</v>
      </c>
      <c r="AD15" s="6">
        <f t="shared" si="14"/>
        <v>46532.666667600002</v>
      </c>
      <c r="AE15" s="6">
        <f t="shared" si="14"/>
        <v>46563.083334299998</v>
      </c>
      <c r="AF15" s="6">
        <f t="shared" si="14"/>
        <v>46593.500001</v>
      </c>
      <c r="AG15" s="6">
        <f t="shared" si="14"/>
        <v>46623.916667700003</v>
      </c>
      <c r="AH15" s="6">
        <f t="shared" si="14"/>
        <v>46654.333334399998</v>
      </c>
      <c r="AI15" s="6">
        <f t="shared" si="15"/>
        <v>46684.750001100001</v>
      </c>
      <c r="AJ15" s="6">
        <f t="shared" si="15"/>
        <v>46715.166667799997</v>
      </c>
      <c r="AK15" s="6">
        <f t="shared" si="15"/>
        <v>46745.583334499999</v>
      </c>
      <c r="AL15" s="6">
        <f t="shared" si="15"/>
        <v>46776.000001200002</v>
      </c>
      <c r="AM15" s="6">
        <f t="shared" si="15"/>
        <v>46806.416667899997</v>
      </c>
      <c r="AN15" s="6">
        <f t="shared" si="15"/>
        <v>46836.8333346</v>
      </c>
      <c r="AO15" s="6">
        <f t="shared" si="15"/>
        <v>46867.250001299995</v>
      </c>
      <c r="AP15" s="6">
        <f t="shared" si="15"/>
        <v>46897.666667999998</v>
      </c>
      <c r="AQ15" s="6">
        <f t="shared" si="15"/>
        <v>46928.083334700001</v>
      </c>
      <c r="AR15" s="6">
        <f t="shared" si="15"/>
        <v>46958.500001399996</v>
      </c>
      <c r="AS15" s="6">
        <f t="shared" si="15"/>
        <v>46988.916668099999</v>
      </c>
      <c r="AT15" s="6">
        <f t="shared" si="15"/>
        <v>47019.333334800001</v>
      </c>
      <c r="AU15" s="6">
        <f t="shared" si="15"/>
        <v>47049.750001499997</v>
      </c>
      <c r="AV15" s="6">
        <f t="shared" si="15"/>
        <v>47080.1666682</v>
      </c>
      <c r="AW15" s="6">
        <f t="shared" si="15"/>
        <v>47110.583334900002</v>
      </c>
      <c r="AZ15" s="6">
        <f>AZ20-7</f>
        <v>45769</v>
      </c>
      <c r="BA15" s="6">
        <f t="shared" si="10"/>
        <v>45769</v>
      </c>
      <c r="BB15" s="6">
        <f t="shared" si="11"/>
        <v>45799.416666700003</v>
      </c>
      <c r="BC15" s="6">
        <f t="shared" si="11"/>
        <v>45829.833333399998</v>
      </c>
      <c r="BD15" s="6">
        <f t="shared" si="11"/>
        <v>45860.250000100001</v>
      </c>
      <c r="BE15" s="6">
        <f t="shared" si="11"/>
        <v>45890.666666800003</v>
      </c>
      <c r="BF15" s="6">
        <f t="shared" si="11"/>
        <v>45921.083333499999</v>
      </c>
      <c r="BG15" s="6">
        <f t="shared" si="11"/>
        <v>45951.500000200002</v>
      </c>
      <c r="BH15" s="6">
        <f t="shared" si="11"/>
        <v>45981.916666899997</v>
      </c>
      <c r="BI15" s="6">
        <f t="shared" si="11"/>
        <v>46012.3333336</v>
      </c>
      <c r="BJ15" s="6">
        <f t="shared" si="11"/>
        <v>46042.750000300002</v>
      </c>
      <c r="BK15" s="6">
        <f t="shared" si="11"/>
        <v>46073.166666999998</v>
      </c>
      <c r="BL15" s="6">
        <f t="shared" si="11"/>
        <v>46103.5833337</v>
      </c>
      <c r="BM15" s="6">
        <f t="shared" si="11"/>
        <v>46134.000000400003</v>
      </c>
      <c r="BN15" s="6">
        <f t="shared" si="11"/>
        <v>46164.416667099998</v>
      </c>
      <c r="BO15" s="6">
        <f t="shared" si="11"/>
        <v>46194.833333800001</v>
      </c>
      <c r="BP15" s="6">
        <f t="shared" si="11"/>
        <v>46225.250000499997</v>
      </c>
      <c r="BQ15" s="6">
        <f t="shared" si="11"/>
        <v>46255.666667199999</v>
      </c>
      <c r="BR15" s="6">
        <f t="shared" si="16"/>
        <v>46286.083333900002</v>
      </c>
      <c r="BS15" s="6">
        <f t="shared" si="16"/>
        <v>46316.500000599997</v>
      </c>
      <c r="BT15" s="6">
        <f t="shared" si="16"/>
        <v>46346.9166673</v>
      </c>
      <c r="BU15" s="6">
        <f t="shared" si="16"/>
        <v>46377.333334000003</v>
      </c>
      <c r="BV15" s="6">
        <f t="shared" si="16"/>
        <v>46407.750000699998</v>
      </c>
      <c r="BW15" s="6">
        <f t="shared" si="16"/>
        <v>46438.166667400001</v>
      </c>
      <c r="BX15" s="6">
        <f t="shared" si="16"/>
        <v>46468.583334099996</v>
      </c>
      <c r="BY15" s="6">
        <f t="shared" si="16"/>
        <v>46499.000000799999</v>
      </c>
      <c r="BZ15" s="6">
        <f t="shared" si="16"/>
        <v>46529.416667500001</v>
      </c>
      <c r="CA15" s="6">
        <f t="shared" si="16"/>
        <v>46559.833334199997</v>
      </c>
      <c r="CB15" s="6">
        <f t="shared" si="16"/>
        <v>46590.2500009</v>
      </c>
      <c r="CC15" s="6">
        <f t="shared" si="16"/>
        <v>46620.666667600002</v>
      </c>
      <c r="CD15" s="6">
        <f t="shared" si="16"/>
        <v>46651.083334299998</v>
      </c>
      <c r="CE15" s="6">
        <f t="shared" si="16"/>
        <v>46681.500001</v>
      </c>
      <c r="CF15" s="6">
        <f t="shared" si="16"/>
        <v>46711.916667700003</v>
      </c>
      <c r="CG15" s="6">
        <f t="shared" si="16"/>
        <v>46742.333334399998</v>
      </c>
      <c r="CH15" s="6">
        <f t="shared" si="16"/>
        <v>46772.750001100001</v>
      </c>
      <c r="CI15" s="6">
        <f t="shared" si="16"/>
        <v>46803.166667799997</v>
      </c>
      <c r="CJ15" s="6">
        <f t="shared" si="16"/>
        <v>46833.583334499999</v>
      </c>
      <c r="CK15" s="6">
        <f t="shared" si="16"/>
        <v>46864.000001200002</v>
      </c>
      <c r="CL15" s="6">
        <f t="shared" si="16"/>
        <v>46894.416667899997</v>
      </c>
      <c r="CM15" s="6">
        <f t="shared" si="16"/>
        <v>46924.8333346</v>
      </c>
      <c r="CN15" s="6">
        <f t="shared" si="16"/>
        <v>46955.250001299995</v>
      </c>
      <c r="CO15" s="6">
        <f t="shared" si="16"/>
        <v>46985.666667999998</v>
      </c>
      <c r="CP15" s="6">
        <f t="shared" si="16"/>
        <v>47016.083334700001</v>
      </c>
      <c r="CQ15" s="6">
        <f t="shared" si="16"/>
        <v>47046.500001399996</v>
      </c>
      <c r="CR15" s="6">
        <f t="shared" si="16"/>
        <v>47076.916668099999</v>
      </c>
      <c r="CS15" s="6">
        <f t="shared" si="16"/>
        <v>47107.333334800001</v>
      </c>
      <c r="CT15" s="6">
        <f t="shared" si="16"/>
        <v>47137.750001499997</v>
      </c>
      <c r="CU15" s="6">
        <f t="shared" si="16"/>
        <v>47168.1666682</v>
      </c>
      <c r="CV15" s="6">
        <f t="shared" si="16"/>
        <v>47198.583334900002</v>
      </c>
      <c r="CW15" s="6"/>
      <c r="CX15" s="6"/>
      <c r="CY15" s="6"/>
      <c r="CZ15" s="6"/>
      <c r="DA15" s="6"/>
      <c r="DB15" s="6"/>
      <c r="DC15" s="6"/>
      <c r="DD15" s="6"/>
      <c r="DE15" s="6"/>
      <c r="DF15" s="6"/>
      <c r="DG15" s="6"/>
      <c r="DH15" s="6"/>
    </row>
    <row r="16" spans="1:112" x14ac:dyDescent="0.35">
      <c r="A16" s="12">
        <f>'Market pricing dates'!B5</f>
        <v>45684</v>
      </c>
      <c r="B16" s="6">
        <f t="shared" si="8"/>
        <v>45684</v>
      </c>
      <c r="C16" s="6">
        <f t="shared" si="9"/>
        <v>45714.416666700003</v>
      </c>
      <c r="D16" s="6">
        <f t="shared" si="9"/>
        <v>45744.833333399998</v>
      </c>
      <c r="E16" s="6">
        <f t="shared" si="9"/>
        <v>45775.250000100001</v>
      </c>
      <c r="F16" s="6">
        <f t="shared" si="9"/>
        <v>45805.666666800003</v>
      </c>
      <c r="G16" s="6">
        <f t="shared" si="9"/>
        <v>45836.083333499999</v>
      </c>
      <c r="H16" s="6">
        <f t="shared" si="9"/>
        <v>45866.500000200002</v>
      </c>
      <c r="I16" s="6">
        <f t="shared" si="9"/>
        <v>45896.916666899997</v>
      </c>
      <c r="J16" s="6">
        <f t="shared" si="9"/>
        <v>45927.3333336</v>
      </c>
      <c r="K16" s="6">
        <f t="shared" si="9"/>
        <v>45957.750000300002</v>
      </c>
      <c r="L16" s="6">
        <f t="shared" si="9"/>
        <v>45988.166666999998</v>
      </c>
      <c r="M16" s="6">
        <f t="shared" si="9"/>
        <v>46018.5833337</v>
      </c>
      <c r="N16" s="6">
        <f t="shared" si="9"/>
        <v>46049.000000400003</v>
      </c>
      <c r="O16" s="6">
        <f t="shared" si="9"/>
        <v>46079.416667099998</v>
      </c>
      <c r="P16" s="6">
        <f t="shared" si="9"/>
        <v>46109.833333800001</v>
      </c>
      <c r="Q16" s="6">
        <f t="shared" si="9"/>
        <v>46140.250000499997</v>
      </c>
      <c r="R16" s="6">
        <f t="shared" si="9"/>
        <v>46170.666667199999</v>
      </c>
      <c r="S16" s="6">
        <f t="shared" si="14"/>
        <v>46201.083333900002</v>
      </c>
      <c r="T16" s="6">
        <f t="shared" si="14"/>
        <v>46231.500000599997</v>
      </c>
      <c r="U16" s="6">
        <f t="shared" si="14"/>
        <v>46261.9166673</v>
      </c>
      <c r="V16" s="6">
        <f t="shared" si="14"/>
        <v>46292.333334000003</v>
      </c>
      <c r="W16" s="6">
        <f t="shared" si="14"/>
        <v>46322.750000699998</v>
      </c>
      <c r="X16" s="6">
        <f t="shared" si="14"/>
        <v>46353.166667400001</v>
      </c>
      <c r="Y16" s="6">
        <f t="shared" si="14"/>
        <v>46383.583334099996</v>
      </c>
      <c r="Z16" s="6">
        <f t="shared" si="14"/>
        <v>46414.000000799999</v>
      </c>
      <c r="AA16" s="6">
        <f t="shared" si="14"/>
        <v>46444.416667500001</v>
      </c>
      <c r="AB16" s="6">
        <f t="shared" si="14"/>
        <v>46474.833334199997</v>
      </c>
      <c r="AC16" s="6">
        <f t="shared" si="14"/>
        <v>46505.2500009</v>
      </c>
      <c r="AD16" s="6">
        <f t="shared" si="14"/>
        <v>46535.666667600002</v>
      </c>
      <c r="AE16" s="6">
        <f t="shared" si="14"/>
        <v>46566.083334299998</v>
      </c>
      <c r="AF16" s="6">
        <f t="shared" si="14"/>
        <v>46596.500001</v>
      </c>
      <c r="AG16" s="6">
        <f t="shared" si="14"/>
        <v>46626.916667700003</v>
      </c>
      <c r="AH16" s="6">
        <f t="shared" si="14"/>
        <v>46657.333334399998</v>
      </c>
      <c r="AI16" s="6">
        <f t="shared" si="15"/>
        <v>46687.750001100001</v>
      </c>
      <c r="AJ16" s="6">
        <f t="shared" si="15"/>
        <v>46718.166667799997</v>
      </c>
      <c r="AK16" s="6">
        <f t="shared" si="15"/>
        <v>46748.583334499999</v>
      </c>
      <c r="AL16" s="6">
        <f t="shared" si="15"/>
        <v>46779.000001200002</v>
      </c>
      <c r="AM16" s="6">
        <f t="shared" si="15"/>
        <v>46809.416667899997</v>
      </c>
      <c r="AN16" s="6">
        <f t="shared" si="15"/>
        <v>46839.8333346</v>
      </c>
      <c r="AO16" s="6">
        <f t="shared" si="15"/>
        <v>46870.250001299995</v>
      </c>
      <c r="AP16" s="6">
        <f t="shared" si="15"/>
        <v>46900.666667999998</v>
      </c>
      <c r="AQ16" s="6">
        <f t="shared" si="15"/>
        <v>46931.083334700001</v>
      </c>
      <c r="AR16" s="6">
        <f t="shared" si="15"/>
        <v>46961.500001399996</v>
      </c>
      <c r="AS16" s="6">
        <f t="shared" si="15"/>
        <v>46991.916668099999</v>
      </c>
      <c r="AT16" s="6">
        <f t="shared" si="15"/>
        <v>47022.333334800001</v>
      </c>
      <c r="AU16" s="6">
        <f t="shared" si="15"/>
        <v>47052.750001499997</v>
      </c>
      <c r="AV16" s="6">
        <f t="shared" si="15"/>
        <v>47083.1666682</v>
      </c>
      <c r="AW16" s="6">
        <f t="shared" si="15"/>
        <v>47113.583334900002</v>
      </c>
      <c r="AZ16" s="12">
        <f>'Market pricing dates'!E5</f>
        <v>45770</v>
      </c>
      <c r="BA16" s="6">
        <f t="shared" si="10"/>
        <v>45770</v>
      </c>
      <c r="BB16" s="6">
        <f t="shared" si="11"/>
        <v>45800.416666700003</v>
      </c>
      <c r="BC16" s="6">
        <f t="shared" si="11"/>
        <v>45830.833333399998</v>
      </c>
      <c r="BD16" s="6">
        <f t="shared" si="11"/>
        <v>45861.250000100001</v>
      </c>
      <c r="BE16" s="6">
        <f t="shared" si="11"/>
        <v>45891.666666800003</v>
      </c>
      <c r="BF16" s="6">
        <f t="shared" si="11"/>
        <v>45922.083333499999</v>
      </c>
      <c r="BG16" s="6">
        <f t="shared" si="11"/>
        <v>45952.500000200002</v>
      </c>
      <c r="BH16" s="6">
        <f t="shared" si="11"/>
        <v>45982.916666899997</v>
      </c>
      <c r="BI16" s="6">
        <f t="shared" si="11"/>
        <v>46013.3333336</v>
      </c>
      <c r="BJ16" s="6">
        <f t="shared" si="11"/>
        <v>46043.750000300002</v>
      </c>
      <c r="BK16" s="6">
        <f t="shared" si="11"/>
        <v>46074.166666999998</v>
      </c>
      <c r="BL16" s="6">
        <f t="shared" si="11"/>
        <v>46104.5833337</v>
      </c>
      <c r="BM16" s="6">
        <f t="shared" si="11"/>
        <v>46135.000000400003</v>
      </c>
      <c r="BN16" s="6">
        <f t="shared" si="11"/>
        <v>46165.416667099998</v>
      </c>
      <c r="BO16" s="6">
        <f t="shared" si="11"/>
        <v>46195.833333800001</v>
      </c>
      <c r="BP16" s="6">
        <f t="shared" si="11"/>
        <v>46226.250000499997</v>
      </c>
      <c r="BQ16" s="6">
        <f t="shared" si="11"/>
        <v>46256.666667199999</v>
      </c>
      <c r="BR16" s="6">
        <f t="shared" si="16"/>
        <v>46287.083333900002</v>
      </c>
      <c r="BS16" s="6">
        <f t="shared" si="16"/>
        <v>46317.500000599997</v>
      </c>
      <c r="BT16" s="6">
        <f t="shared" si="16"/>
        <v>46347.9166673</v>
      </c>
      <c r="BU16" s="6">
        <f t="shared" si="16"/>
        <v>46378.333334000003</v>
      </c>
      <c r="BV16" s="6">
        <f t="shared" si="16"/>
        <v>46408.750000699998</v>
      </c>
      <c r="BW16" s="6">
        <f t="shared" si="16"/>
        <v>46439.166667400001</v>
      </c>
      <c r="BX16" s="6">
        <f t="shared" si="16"/>
        <v>46469.583334099996</v>
      </c>
      <c r="BY16" s="6">
        <f t="shared" si="16"/>
        <v>46500.000000799999</v>
      </c>
      <c r="BZ16" s="6">
        <f t="shared" si="16"/>
        <v>46530.416667500001</v>
      </c>
      <c r="CA16" s="6">
        <f t="shared" si="16"/>
        <v>46560.833334199997</v>
      </c>
      <c r="CB16" s="6">
        <f t="shared" si="16"/>
        <v>46591.2500009</v>
      </c>
      <c r="CC16" s="6">
        <f t="shared" si="16"/>
        <v>46621.666667600002</v>
      </c>
      <c r="CD16" s="6">
        <f t="shared" si="16"/>
        <v>46652.083334299998</v>
      </c>
      <c r="CE16" s="6">
        <f t="shared" si="16"/>
        <v>46682.500001</v>
      </c>
      <c r="CF16" s="6">
        <f t="shared" si="16"/>
        <v>46712.916667700003</v>
      </c>
      <c r="CG16" s="6">
        <f t="shared" si="16"/>
        <v>46743.333334399998</v>
      </c>
      <c r="CH16" s="6">
        <f t="shared" si="16"/>
        <v>46773.750001100001</v>
      </c>
      <c r="CI16" s="6">
        <f t="shared" si="16"/>
        <v>46804.166667799997</v>
      </c>
      <c r="CJ16" s="6">
        <f t="shared" si="16"/>
        <v>46834.583334499999</v>
      </c>
      <c r="CK16" s="6">
        <f t="shared" si="16"/>
        <v>46865.000001200002</v>
      </c>
      <c r="CL16" s="6">
        <f t="shared" si="16"/>
        <v>46895.416667899997</v>
      </c>
      <c r="CM16" s="6">
        <f t="shared" si="16"/>
        <v>46925.8333346</v>
      </c>
      <c r="CN16" s="6">
        <f t="shared" si="16"/>
        <v>46956.250001299995</v>
      </c>
      <c r="CO16" s="6">
        <f t="shared" si="16"/>
        <v>46986.666667999998</v>
      </c>
      <c r="CP16" s="6">
        <f t="shared" si="16"/>
        <v>47017.083334700001</v>
      </c>
      <c r="CQ16" s="6">
        <f t="shared" si="16"/>
        <v>47047.500001399996</v>
      </c>
      <c r="CR16" s="6">
        <f t="shared" si="16"/>
        <v>47077.916668099999</v>
      </c>
      <c r="CS16" s="6">
        <f t="shared" si="16"/>
        <v>47108.333334800001</v>
      </c>
      <c r="CT16" s="6">
        <f t="shared" si="16"/>
        <v>47138.750001499997</v>
      </c>
      <c r="CU16" s="6">
        <f t="shared" si="16"/>
        <v>47169.1666682</v>
      </c>
      <c r="CV16" s="6">
        <f t="shared" si="16"/>
        <v>47199.583334900002</v>
      </c>
      <c r="CW16" s="6"/>
      <c r="CX16" s="6"/>
      <c r="CY16" s="6"/>
      <c r="CZ16" s="6"/>
      <c r="DA16" s="6"/>
      <c r="DB16" s="6"/>
      <c r="DC16" s="6"/>
      <c r="DD16" s="6"/>
      <c r="DE16" s="6"/>
      <c r="DF16" s="6"/>
      <c r="DG16" s="6"/>
      <c r="DH16" s="6"/>
    </row>
    <row r="17" spans="1:112" x14ac:dyDescent="0.35">
      <c r="A17" s="12">
        <f>'Market pricing dates'!B6</f>
        <v>45685</v>
      </c>
      <c r="B17" s="6">
        <f t="shared" si="8"/>
        <v>45685</v>
      </c>
      <c r="C17" s="6">
        <f t="shared" si="9"/>
        <v>45715.416666700003</v>
      </c>
      <c r="D17" s="6">
        <f t="shared" si="9"/>
        <v>45745.833333399998</v>
      </c>
      <c r="E17" s="6">
        <f t="shared" si="9"/>
        <v>45776.250000100001</v>
      </c>
      <c r="F17" s="6">
        <f t="shared" si="9"/>
        <v>45806.666666800003</v>
      </c>
      <c r="G17" s="6">
        <f t="shared" si="9"/>
        <v>45837.083333499999</v>
      </c>
      <c r="H17" s="6">
        <f t="shared" si="9"/>
        <v>45867.500000200002</v>
      </c>
      <c r="I17" s="6">
        <f t="shared" si="9"/>
        <v>45897.916666899997</v>
      </c>
      <c r="J17" s="6">
        <f t="shared" si="9"/>
        <v>45928.3333336</v>
      </c>
      <c r="K17" s="6">
        <f t="shared" si="9"/>
        <v>45958.750000300002</v>
      </c>
      <c r="L17" s="6">
        <f t="shared" si="9"/>
        <v>45989.166666999998</v>
      </c>
      <c r="M17" s="6">
        <f t="shared" si="9"/>
        <v>46019.5833337</v>
      </c>
      <c r="N17" s="6">
        <f t="shared" si="9"/>
        <v>46050.000000400003</v>
      </c>
      <c r="O17" s="6">
        <f t="shared" si="9"/>
        <v>46080.416667099998</v>
      </c>
      <c r="P17" s="6">
        <f t="shared" si="9"/>
        <v>46110.833333800001</v>
      </c>
      <c r="Q17" s="6">
        <f t="shared" si="9"/>
        <v>46141.250000499997</v>
      </c>
      <c r="R17" s="6">
        <f t="shared" si="9"/>
        <v>46171.666667199999</v>
      </c>
      <c r="S17" s="6">
        <f t="shared" si="14"/>
        <v>46202.083333900002</v>
      </c>
      <c r="T17" s="6">
        <f t="shared" si="14"/>
        <v>46232.500000599997</v>
      </c>
      <c r="U17" s="6">
        <f t="shared" si="14"/>
        <v>46262.9166673</v>
      </c>
      <c r="V17" s="6">
        <f t="shared" si="14"/>
        <v>46293.333334000003</v>
      </c>
      <c r="W17" s="6">
        <f t="shared" si="14"/>
        <v>46323.750000699998</v>
      </c>
      <c r="X17" s="6">
        <f t="shared" si="14"/>
        <v>46354.166667400001</v>
      </c>
      <c r="Y17" s="6">
        <f t="shared" si="14"/>
        <v>46384.583334099996</v>
      </c>
      <c r="Z17" s="6">
        <f t="shared" si="14"/>
        <v>46415.000000799999</v>
      </c>
      <c r="AA17" s="6">
        <f t="shared" si="14"/>
        <v>46445.416667500001</v>
      </c>
      <c r="AB17" s="6">
        <f t="shared" si="14"/>
        <v>46475.833334199997</v>
      </c>
      <c r="AC17" s="6">
        <f t="shared" si="14"/>
        <v>46506.2500009</v>
      </c>
      <c r="AD17" s="6">
        <f t="shared" si="14"/>
        <v>46536.666667600002</v>
      </c>
      <c r="AE17" s="6">
        <f t="shared" si="14"/>
        <v>46567.083334299998</v>
      </c>
      <c r="AF17" s="6">
        <f t="shared" si="14"/>
        <v>46597.500001</v>
      </c>
      <c r="AG17" s="6">
        <f t="shared" si="14"/>
        <v>46627.916667700003</v>
      </c>
      <c r="AH17" s="6">
        <f t="shared" si="14"/>
        <v>46658.333334399998</v>
      </c>
      <c r="AI17" s="6">
        <f t="shared" si="15"/>
        <v>46688.750001100001</v>
      </c>
      <c r="AJ17" s="6">
        <f t="shared" si="15"/>
        <v>46719.166667799997</v>
      </c>
      <c r="AK17" s="6">
        <f t="shared" si="15"/>
        <v>46749.583334499999</v>
      </c>
      <c r="AL17" s="6">
        <f t="shared" si="15"/>
        <v>46780.000001200002</v>
      </c>
      <c r="AM17" s="6">
        <f t="shared" si="15"/>
        <v>46810.416667899997</v>
      </c>
      <c r="AN17" s="6">
        <f t="shared" si="15"/>
        <v>46840.8333346</v>
      </c>
      <c r="AO17" s="6">
        <f t="shared" si="15"/>
        <v>46871.250001299995</v>
      </c>
      <c r="AP17" s="6">
        <f t="shared" si="15"/>
        <v>46901.666667999998</v>
      </c>
      <c r="AQ17" s="6">
        <f t="shared" si="15"/>
        <v>46932.083334700001</v>
      </c>
      <c r="AR17" s="6">
        <f t="shared" si="15"/>
        <v>46962.500001399996</v>
      </c>
      <c r="AS17" s="6">
        <f t="shared" si="15"/>
        <v>46992.916668099999</v>
      </c>
      <c r="AT17" s="6">
        <f t="shared" si="15"/>
        <v>47023.333334800001</v>
      </c>
      <c r="AU17" s="6">
        <f t="shared" si="15"/>
        <v>47053.750001499997</v>
      </c>
      <c r="AV17" s="6">
        <f t="shared" si="15"/>
        <v>47084.1666682</v>
      </c>
      <c r="AW17" s="6">
        <f t="shared" si="15"/>
        <v>47114.583334900002</v>
      </c>
      <c r="AZ17" s="12">
        <f>'Market pricing dates'!E6</f>
        <v>45771</v>
      </c>
      <c r="BA17" s="6">
        <f t="shared" si="10"/>
        <v>45771</v>
      </c>
      <c r="BB17" s="6">
        <f t="shared" si="11"/>
        <v>45801.416666700003</v>
      </c>
      <c r="BC17" s="6">
        <f t="shared" si="11"/>
        <v>45831.833333399998</v>
      </c>
      <c r="BD17" s="6">
        <f t="shared" si="11"/>
        <v>45862.250000100001</v>
      </c>
      <c r="BE17" s="6">
        <f t="shared" si="11"/>
        <v>45892.666666800003</v>
      </c>
      <c r="BF17" s="6">
        <f t="shared" si="11"/>
        <v>45923.083333499999</v>
      </c>
      <c r="BG17" s="6">
        <f t="shared" si="11"/>
        <v>45953.500000200002</v>
      </c>
      <c r="BH17" s="6">
        <f t="shared" si="11"/>
        <v>45983.916666899997</v>
      </c>
      <c r="BI17" s="6">
        <f t="shared" si="11"/>
        <v>46014.3333336</v>
      </c>
      <c r="BJ17" s="6">
        <f t="shared" si="11"/>
        <v>46044.750000300002</v>
      </c>
      <c r="BK17" s="6">
        <f t="shared" si="11"/>
        <v>46075.166666999998</v>
      </c>
      <c r="BL17" s="6">
        <f t="shared" si="11"/>
        <v>46105.5833337</v>
      </c>
      <c r="BM17" s="6">
        <f t="shared" si="11"/>
        <v>46136.000000400003</v>
      </c>
      <c r="BN17" s="6">
        <f t="shared" si="11"/>
        <v>46166.416667099998</v>
      </c>
      <c r="BO17" s="6">
        <f t="shared" si="11"/>
        <v>46196.833333800001</v>
      </c>
      <c r="BP17" s="6">
        <f t="shared" si="11"/>
        <v>46227.250000499997</v>
      </c>
      <c r="BQ17" s="6">
        <f t="shared" si="11"/>
        <v>46257.666667199999</v>
      </c>
      <c r="BR17" s="6">
        <f t="shared" si="16"/>
        <v>46288.083333900002</v>
      </c>
      <c r="BS17" s="6">
        <f t="shared" si="16"/>
        <v>46318.500000599997</v>
      </c>
      <c r="BT17" s="6">
        <f t="shared" si="16"/>
        <v>46348.9166673</v>
      </c>
      <c r="BU17" s="6">
        <f t="shared" si="16"/>
        <v>46379.333334000003</v>
      </c>
      <c r="BV17" s="6">
        <f t="shared" si="16"/>
        <v>46409.750000699998</v>
      </c>
      <c r="BW17" s="6">
        <f t="shared" si="16"/>
        <v>46440.166667400001</v>
      </c>
      <c r="BX17" s="6">
        <f t="shared" si="16"/>
        <v>46470.583334099996</v>
      </c>
      <c r="BY17" s="6">
        <f t="shared" si="16"/>
        <v>46501.000000799999</v>
      </c>
      <c r="BZ17" s="6">
        <f t="shared" si="16"/>
        <v>46531.416667500001</v>
      </c>
      <c r="CA17" s="6">
        <f t="shared" si="16"/>
        <v>46561.833334199997</v>
      </c>
      <c r="CB17" s="6">
        <f t="shared" si="16"/>
        <v>46592.2500009</v>
      </c>
      <c r="CC17" s="6">
        <f t="shared" si="16"/>
        <v>46622.666667600002</v>
      </c>
      <c r="CD17" s="6">
        <f t="shared" si="16"/>
        <v>46653.083334299998</v>
      </c>
      <c r="CE17" s="6">
        <f t="shared" si="16"/>
        <v>46683.500001</v>
      </c>
      <c r="CF17" s="6">
        <f t="shared" si="16"/>
        <v>46713.916667700003</v>
      </c>
      <c r="CG17" s="6">
        <f t="shared" si="16"/>
        <v>46744.333334399998</v>
      </c>
      <c r="CH17" s="6">
        <f t="shared" si="16"/>
        <v>46774.750001100001</v>
      </c>
      <c r="CI17" s="6">
        <f t="shared" si="16"/>
        <v>46805.166667799997</v>
      </c>
      <c r="CJ17" s="6">
        <f t="shared" si="16"/>
        <v>46835.583334499999</v>
      </c>
      <c r="CK17" s="6">
        <f t="shared" si="16"/>
        <v>46866.000001200002</v>
      </c>
      <c r="CL17" s="6">
        <f t="shared" si="16"/>
        <v>46896.416667899997</v>
      </c>
      <c r="CM17" s="6">
        <f t="shared" si="16"/>
        <v>46926.8333346</v>
      </c>
      <c r="CN17" s="6">
        <f t="shared" si="16"/>
        <v>46957.250001299995</v>
      </c>
      <c r="CO17" s="6">
        <f t="shared" si="16"/>
        <v>46987.666667999998</v>
      </c>
      <c r="CP17" s="6">
        <f t="shared" si="16"/>
        <v>47018.083334700001</v>
      </c>
      <c r="CQ17" s="6">
        <f t="shared" si="16"/>
        <v>47048.500001399996</v>
      </c>
      <c r="CR17" s="6">
        <f t="shared" si="16"/>
        <v>47078.916668099999</v>
      </c>
      <c r="CS17" s="6">
        <f t="shared" si="16"/>
        <v>47109.333334800001</v>
      </c>
      <c r="CT17" s="6">
        <f t="shared" si="16"/>
        <v>47139.750001499997</v>
      </c>
      <c r="CU17" s="6">
        <f t="shared" si="16"/>
        <v>47170.1666682</v>
      </c>
      <c r="CV17" s="6">
        <f t="shared" si="16"/>
        <v>47200.583334900002</v>
      </c>
      <c r="CW17" s="6"/>
      <c r="CX17" s="6"/>
      <c r="CY17" s="6"/>
      <c r="CZ17" s="6"/>
      <c r="DA17" s="6"/>
      <c r="DB17" s="6"/>
      <c r="DC17" s="6"/>
      <c r="DD17" s="6"/>
      <c r="DE17" s="6"/>
      <c r="DF17" s="6"/>
      <c r="DG17" s="6"/>
      <c r="DH17" s="6"/>
    </row>
    <row r="18" spans="1:112" x14ac:dyDescent="0.35">
      <c r="A18" s="12">
        <f>'Market pricing dates'!B7</f>
        <v>45686</v>
      </c>
      <c r="B18" s="6">
        <f t="shared" si="8"/>
        <v>45686</v>
      </c>
      <c r="C18" s="6">
        <f t="shared" si="9"/>
        <v>45716.416666700003</v>
      </c>
      <c r="D18" s="6">
        <f t="shared" si="9"/>
        <v>45746.833333399998</v>
      </c>
      <c r="E18" s="6">
        <f t="shared" si="9"/>
        <v>45777.250000100001</v>
      </c>
      <c r="F18" s="6">
        <f t="shared" si="9"/>
        <v>45807.666666800003</v>
      </c>
      <c r="G18" s="6">
        <f t="shared" si="9"/>
        <v>45838.083333499999</v>
      </c>
      <c r="H18" s="6">
        <f t="shared" si="9"/>
        <v>45868.500000200002</v>
      </c>
      <c r="I18" s="6">
        <f t="shared" si="9"/>
        <v>45898.916666899997</v>
      </c>
      <c r="J18" s="6">
        <f t="shared" si="9"/>
        <v>45929.3333336</v>
      </c>
      <c r="K18" s="6">
        <f t="shared" si="9"/>
        <v>45959.750000300002</v>
      </c>
      <c r="L18" s="6">
        <f t="shared" si="9"/>
        <v>45990.166666999998</v>
      </c>
      <c r="M18" s="6">
        <f t="shared" si="9"/>
        <v>46020.5833337</v>
      </c>
      <c r="N18" s="6">
        <f t="shared" si="9"/>
        <v>46051.000000400003</v>
      </c>
      <c r="O18" s="6">
        <f t="shared" si="9"/>
        <v>46081.416667099998</v>
      </c>
      <c r="P18" s="6">
        <f t="shared" si="9"/>
        <v>46111.833333800001</v>
      </c>
      <c r="Q18" s="6">
        <f t="shared" si="9"/>
        <v>46142.250000499997</v>
      </c>
      <c r="R18" s="6">
        <f t="shared" si="9"/>
        <v>46172.666667199999</v>
      </c>
      <c r="S18" s="6">
        <f t="shared" si="14"/>
        <v>46203.083333900002</v>
      </c>
      <c r="T18" s="6">
        <f t="shared" si="14"/>
        <v>46233.500000599997</v>
      </c>
      <c r="U18" s="6">
        <f t="shared" si="14"/>
        <v>46263.9166673</v>
      </c>
      <c r="V18" s="6">
        <f t="shared" si="14"/>
        <v>46294.333334000003</v>
      </c>
      <c r="W18" s="6">
        <f t="shared" si="14"/>
        <v>46324.750000699998</v>
      </c>
      <c r="X18" s="6">
        <f t="shared" si="14"/>
        <v>46355.166667400001</v>
      </c>
      <c r="Y18" s="6">
        <f t="shared" si="14"/>
        <v>46385.583334099996</v>
      </c>
      <c r="Z18" s="6">
        <f t="shared" si="14"/>
        <v>46416.000000799999</v>
      </c>
      <c r="AA18" s="6">
        <f t="shared" si="14"/>
        <v>46446.416667500001</v>
      </c>
      <c r="AB18" s="6">
        <f t="shared" si="14"/>
        <v>46476.833334199997</v>
      </c>
      <c r="AC18" s="6">
        <f t="shared" si="14"/>
        <v>46507.2500009</v>
      </c>
      <c r="AD18" s="6">
        <f t="shared" si="14"/>
        <v>46537.666667600002</v>
      </c>
      <c r="AE18" s="6">
        <f t="shared" si="14"/>
        <v>46568.083334299998</v>
      </c>
      <c r="AF18" s="6">
        <f t="shared" si="14"/>
        <v>46598.500001</v>
      </c>
      <c r="AG18" s="6">
        <f t="shared" si="14"/>
        <v>46628.916667700003</v>
      </c>
      <c r="AH18" s="6">
        <f t="shared" si="14"/>
        <v>46659.333334399998</v>
      </c>
      <c r="AI18" s="6">
        <f t="shared" si="15"/>
        <v>46689.750001100001</v>
      </c>
      <c r="AJ18" s="6">
        <f t="shared" si="15"/>
        <v>46720.166667799997</v>
      </c>
      <c r="AK18" s="6">
        <f t="shared" si="15"/>
        <v>46750.583334499999</v>
      </c>
      <c r="AL18" s="6">
        <f t="shared" si="15"/>
        <v>46781.000001200002</v>
      </c>
      <c r="AM18" s="6">
        <f t="shared" si="15"/>
        <v>46811.416667899997</v>
      </c>
      <c r="AN18" s="6">
        <f t="shared" si="15"/>
        <v>46841.8333346</v>
      </c>
      <c r="AO18" s="6">
        <f t="shared" si="15"/>
        <v>46872.250001299995</v>
      </c>
      <c r="AP18" s="6">
        <f t="shared" si="15"/>
        <v>46902.666667999998</v>
      </c>
      <c r="AQ18" s="6">
        <f t="shared" si="15"/>
        <v>46933.083334700001</v>
      </c>
      <c r="AR18" s="6">
        <f t="shared" si="15"/>
        <v>46963.500001399996</v>
      </c>
      <c r="AS18" s="6">
        <f t="shared" si="15"/>
        <v>46993.916668099999</v>
      </c>
      <c r="AT18" s="6">
        <f t="shared" si="15"/>
        <v>47024.333334800001</v>
      </c>
      <c r="AU18" s="6">
        <f t="shared" si="15"/>
        <v>47054.750001499997</v>
      </c>
      <c r="AV18" s="6">
        <f t="shared" si="15"/>
        <v>47085.1666682</v>
      </c>
      <c r="AW18" s="6">
        <f t="shared" si="15"/>
        <v>47115.583334900002</v>
      </c>
      <c r="AZ18" s="12">
        <f>'Market pricing dates'!E7</f>
        <v>45772</v>
      </c>
      <c r="BA18" s="6">
        <f t="shared" si="10"/>
        <v>45772</v>
      </c>
      <c r="BB18" s="6">
        <f t="shared" si="11"/>
        <v>45802.416666700003</v>
      </c>
      <c r="BC18" s="6">
        <f t="shared" si="11"/>
        <v>45832.833333399998</v>
      </c>
      <c r="BD18" s="6">
        <f t="shared" si="11"/>
        <v>45863.250000100001</v>
      </c>
      <c r="BE18" s="6">
        <f t="shared" si="11"/>
        <v>45893.666666800003</v>
      </c>
      <c r="BF18" s="6">
        <f t="shared" si="11"/>
        <v>45924.083333499999</v>
      </c>
      <c r="BG18" s="6">
        <f t="shared" si="11"/>
        <v>45954.500000200002</v>
      </c>
      <c r="BH18" s="6">
        <f t="shared" si="11"/>
        <v>45984.916666899997</v>
      </c>
      <c r="BI18" s="6">
        <f t="shared" si="11"/>
        <v>46015.3333336</v>
      </c>
      <c r="BJ18" s="6">
        <f t="shared" si="11"/>
        <v>46045.750000300002</v>
      </c>
      <c r="BK18" s="6">
        <f t="shared" si="11"/>
        <v>46076.166666999998</v>
      </c>
      <c r="BL18" s="6">
        <f t="shared" si="11"/>
        <v>46106.5833337</v>
      </c>
      <c r="BM18" s="6">
        <f t="shared" si="11"/>
        <v>46137.000000400003</v>
      </c>
      <c r="BN18" s="6">
        <f t="shared" si="11"/>
        <v>46167.416667099998</v>
      </c>
      <c r="BO18" s="6">
        <f t="shared" si="11"/>
        <v>46197.833333800001</v>
      </c>
      <c r="BP18" s="6">
        <f t="shared" si="11"/>
        <v>46228.250000499997</v>
      </c>
      <c r="BQ18" s="6">
        <f t="shared" si="11"/>
        <v>46258.666667199999</v>
      </c>
      <c r="BR18" s="6">
        <f t="shared" si="16"/>
        <v>46289.083333900002</v>
      </c>
      <c r="BS18" s="6">
        <f t="shared" si="16"/>
        <v>46319.500000599997</v>
      </c>
      <c r="BT18" s="6">
        <f t="shared" si="16"/>
        <v>46349.9166673</v>
      </c>
      <c r="BU18" s="6">
        <f t="shared" si="16"/>
        <v>46380.333334000003</v>
      </c>
      <c r="BV18" s="6">
        <f t="shared" si="16"/>
        <v>46410.750000699998</v>
      </c>
      <c r="BW18" s="6">
        <f t="shared" si="16"/>
        <v>46441.166667400001</v>
      </c>
      <c r="BX18" s="6">
        <f t="shared" si="16"/>
        <v>46471.583334099996</v>
      </c>
      <c r="BY18" s="6">
        <f t="shared" si="16"/>
        <v>46502.000000799999</v>
      </c>
      <c r="BZ18" s="6">
        <f t="shared" si="16"/>
        <v>46532.416667500001</v>
      </c>
      <c r="CA18" s="6">
        <f t="shared" si="16"/>
        <v>46562.833334199997</v>
      </c>
      <c r="CB18" s="6">
        <f t="shared" si="16"/>
        <v>46593.2500009</v>
      </c>
      <c r="CC18" s="6">
        <f t="shared" si="16"/>
        <v>46623.666667600002</v>
      </c>
      <c r="CD18" s="6">
        <f t="shared" si="16"/>
        <v>46654.083334299998</v>
      </c>
      <c r="CE18" s="6">
        <f t="shared" si="16"/>
        <v>46684.500001</v>
      </c>
      <c r="CF18" s="6">
        <f t="shared" si="16"/>
        <v>46714.916667700003</v>
      </c>
      <c r="CG18" s="6">
        <f t="shared" si="16"/>
        <v>46745.333334399998</v>
      </c>
      <c r="CH18" s="6">
        <f t="shared" si="16"/>
        <v>46775.750001100001</v>
      </c>
      <c r="CI18" s="6">
        <f t="shared" si="16"/>
        <v>46806.166667799997</v>
      </c>
      <c r="CJ18" s="6">
        <f t="shared" si="16"/>
        <v>46836.583334499999</v>
      </c>
      <c r="CK18" s="6">
        <f t="shared" si="16"/>
        <v>46867.000001200002</v>
      </c>
      <c r="CL18" s="6">
        <f t="shared" si="16"/>
        <v>46897.416667899997</v>
      </c>
      <c r="CM18" s="6">
        <f t="shared" si="16"/>
        <v>46927.8333346</v>
      </c>
      <c r="CN18" s="6">
        <f t="shared" si="16"/>
        <v>46958.250001299995</v>
      </c>
      <c r="CO18" s="6">
        <f t="shared" si="16"/>
        <v>46988.666667999998</v>
      </c>
      <c r="CP18" s="6">
        <f t="shared" si="16"/>
        <v>47019.083334700001</v>
      </c>
      <c r="CQ18" s="6">
        <f t="shared" si="16"/>
        <v>47049.500001399996</v>
      </c>
      <c r="CR18" s="6">
        <f t="shared" si="16"/>
        <v>47079.916668099999</v>
      </c>
      <c r="CS18" s="6">
        <f t="shared" si="16"/>
        <v>47110.333334800001</v>
      </c>
      <c r="CT18" s="6">
        <f t="shared" si="16"/>
        <v>47140.750001499997</v>
      </c>
      <c r="CU18" s="6">
        <f t="shared" si="16"/>
        <v>47171.1666682</v>
      </c>
      <c r="CV18" s="6">
        <f t="shared" si="16"/>
        <v>47201.583334900002</v>
      </c>
      <c r="CW18" s="6"/>
      <c r="CX18" s="6"/>
      <c r="CY18" s="6"/>
      <c r="CZ18" s="6"/>
      <c r="DA18" s="6"/>
      <c r="DB18" s="6"/>
      <c r="DC18" s="6"/>
      <c r="DD18" s="6"/>
      <c r="DE18" s="6"/>
      <c r="DF18" s="6"/>
      <c r="DG18" s="6"/>
      <c r="DH18" s="6"/>
    </row>
    <row r="19" spans="1:112" x14ac:dyDescent="0.35">
      <c r="A19" s="12">
        <f>'Market pricing dates'!B8</f>
        <v>45687</v>
      </c>
      <c r="B19" s="6">
        <f>A19</f>
        <v>45687</v>
      </c>
      <c r="C19" s="6">
        <f>$B19+C$4</f>
        <v>45717.416666700003</v>
      </c>
      <c r="D19" s="6">
        <f t="shared" si="9"/>
        <v>45747.833333399998</v>
      </c>
      <c r="E19" s="6">
        <f t="shared" si="9"/>
        <v>45778.250000100001</v>
      </c>
      <c r="F19" s="6">
        <f t="shared" si="9"/>
        <v>45808.666666800003</v>
      </c>
      <c r="G19" s="6">
        <f t="shared" si="9"/>
        <v>45839.083333499999</v>
      </c>
      <c r="H19" s="6">
        <f t="shared" si="9"/>
        <v>45869.500000200002</v>
      </c>
      <c r="I19" s="6">
        <f t="shared" si="9"/>
        <v>45899.916666899997</v>
      </c>
      <c r="J19" s="6">
        <f t="shared" si="9"/>
        <v>45930.3333336</v>
      </c>
      <c r="K19" s="6">
        <f t="shared" si="9"/>
        <v>45960.750000300002</v>
      </c>
      <c r="L19" s="6">
        <f t="shared" si="9"/>
        <v>45991.166666999998</v>
      </c>
      <c r="M19" s="6">
        <f t="shared" si="9"/>
        <v>46021.5833337</v>
      </c>
      <c r="N19" s="6">
        <f t="shared" si="9"/>
        <v>46052.000000400003</v>
      </c>
      <c r="O19" s="6">
        <f t="shared" si="9"/>
        <v>46082.416667099998</v>
      </c>
      <c r="P19" s="6">
        <f t="shared" si="9"/>
        <v>46112.833333800001</v>
      </c>
      <c r="Q19" s="6">
        <f t="shared" si="9"/>
        <v>46143.250000499997</v>
      </c>
      <c r="R19" s="6">
        <f t="shared" si="9"/>
        <v>46173.666667199999</v>
      </c>
      <c r="S19" s="6">
        <f t="shared" si="14"/>
        <v>46204.083333900002</v>
      </c>
      <c r="T19" s="6">
        <f t="shared" si="14"/>
        <v>46234.500000599997</v>
      </c>
      <c r="U19" s="6">
        <f t="shared" si="14"/>
        <v>46264.9166673</v>
      </c>
      <c r="V19" s="6">
        <f t="shared" si="14"/>
        <v>46295.333334000003</v>
      </c>
      <c r="W19" s="6">
        <f t="shared" si="14"/>
        <v>46325.750000699998</v>
      </c>
      <c r="X19" s="6">
        <f t="shared" si="14"/>
        <v>46356.166667400001</v>
      </c>
      <c r="Y19" s="6">
        <f t="shared" si="14"/>
        <v>46386.583334099996</v>
      </c>
      <c r="Z19" s="6">
        <f t="shared" si="14"/>
        <v>46417.000000799999</v>
      </c>
      <c r="AA19" s="6">
        <f t="shared" si="14"/>
        <v>46447.416667500001</v>
      </c>
      <c r="AB19" s="6">
        <f t="shared" si="14"/>
        <v>46477.833334199997</v>
      </c>
      <c r="AC19" s="6">
        <f t="shared" si="14"/>
        <v>46508.2500009</v>
      </c>
      <c r="AD19" s="6">
        <f t="shared" si="14"/>
        <v>46538.666667600002</v>
      </c>
      <c r="AE19" s="6">
        <f t="shared" si="14"/>
        <v>46569.083334299998</v>
      </c>
      <c r="AF19" s="6">
        <f t="shared" si="14"/>
        <v>46599.500001</v>
      </c>
      <c r="AG19" s="6">
        <f t="shared" si="14"/>
        <v>46629.916667700003</v>
      </c>
      <c r="AH19" s="6">
        <f t="shared" si="14"/>
        <v>46660.333334399998</v>
      </c>
      <c r="AI19" s="6">
        <f t="shared" si="15"/>
        <v>46690.750001100001</v>
      </c>
      <c r="AJ19" s="6">
        <f t="shared" si="15"/>
        <v>46721.166667799997</v>
      </c>
      <c r="AK19" s="6">
        <f t="shared" si="15"/>
        <v>46751.583334499999</v>
      </c>
      <c r="AL19" s="6">
        <f t="shared" si="15"/>
        <v>46782.000001200002</v>
      </c>
      <c r="AM19" s="6">
        <f t="shared" si="15"/>
        <v>46812.416667899997</v>
      </c>
      <c r="AN19" s="6">
        <f t="shared" si="15"/>
        <v>46842.8333346</v>
      </c>
      <c r="AO19" s="6">
        <f t="shared" si="15"/>
        <v>46873.250001299995</v>
      </c>
      <c r="AP19" s="6">
        <f t="shared" si="15"/>
        <v>46903.666667999998</v>
      </c>
      <c r="AQ19" s="6">
        <f t="shared" si="15"/>
        <v>46934.083334700001</v>
      </c>
      <c r="AR19" s="6">
        <f t="shared" si="15"/>
        <v>46964.500001399996</v>
      </c>
      <c r="AS19" s="6">
        <f t="shared" si="15"/>
        <v>46994.916668099999</v>
      </c>
      <c r="AT19" s="6">
        <f t="shared" si="15"/>
        <v>47025.333334800001</v>
      </c>
      <c r="AU19" s="6">
        <f t="shared" si="15"/>
        <v>47055.750001499997</v>
      </c>
      <c r="AV19" s="6">
        <f t="shared" si="15"/>
        <v>47086.1666682</v>
      </c>
      <c r="AW19" s="6">
        <f t="shared" si="15"/>
        <v>47116.583334900002</v>
      </c>
      <c r="AZ19" s="12">
        <f>'Market pricing dates'!E8</f>
        <v>45775</v>
      </c>
      <c r="BA19" s="6">
        <f>AZ19</f>
        <v>45775</v>
      </c>
      <c r="BB19" s="6">
        <f t="shared" si="11"/>
        <v>45805.416666700003</v>
      </c>
      <c r="BC19" s="6">
        <f t="shared" si="11"/>
        <v>45835.833333399998</v>
      </c>
      <c r="BD19" s="6">
        <f t="shared" si="11"/>
        <v>45866.250000100001</v>
      </c>
      <c r="BE19" s="6">
        <f t="shared" si="11"/>
        <v>45896.666666800003</v>
      </c>
      <c r="BF19" s="6">
        <f t="shared" si="11"/>
        <v>45927.083333499999</v>
      </c>
      <c r="BG19" s="6">
        <f t="shared" si="11"/>
        <v>45957.500000200002</v>
      </c>
      <c r="BH19" s="6">
        <f t="shared" si="11"/>
        <v>45987.916666899997</v>
      </c>
      <c r="BI19" s="6">
        <f t="shared" si="11"/>
        <v>46018.3333336</v>
      </c>
      <c r="BJ19" s="6">
        <f t="shared" si="11"/>
        <v>46048.750000300002</v>
      </c>
      <c r="BK19" s="6">
        <f t="shared" si="11"/>
        <v>46079.166666999998</v>
      </c>
      <c r="BL19" s="6">
        <f t="shared" si="11"/>
        <v>46109.5833337</v>
      </c>
      <c r="BM19" s="6">
        <f t="shared" si="11"/>
        <v>46140.000000400003</v>
      </c>
      <c r="BN19" s="6">
        <f t="shared" si="11"/>
        <v>46170.416667099998</v>
      </c>
      <c r="BO19" s="6">
        <f t="shared" si="11"/>
        <v>46200.833333800001</v>
      </c>
      <c r="BP19" s="6">
        <f t="shared" si="11"/>
        <v>46231.250000499997</v>
      </c>
      <c r="BQ19" s="6">
        <f t="shared" si="11"/>
        <v>46261.666667199999</v>
      </c>
      <c r="BR19" s="6">
        <f t="shared" si="16"/>
        <v>46292.083333900002</v>
      </c>
      <c r="BS19" s="6">
        <f t="shared" si="16"/>
        <v>46322.500000599997</v>
      </c>
      <c r="BT19" s="6">
        <f t="shared" si="16"/>
        <v>46352.9166673</v>
      </c>
      <c r="BU19" s="6">
        <f t="shared" si="16"/>
        <v>46383.333334000003</v>
      </c>
      <c r="BV19" s="6">
        <f t="shared" si="16"/>
        <v>46413.750000699998</v>
      </c>
      <c r="BW19" s="6">
        <f t="shared" si="16"/>
        <v>46444.166667400001</v>
      </c>
      <c r="BX19" s="6">
        <f t="shared" si="16"/>
        <v>46474.583334099996</v>
      </c>
      <c r="BY19" s="6">
        <f t="shared" si="16"/>
        <v>46505.000000799999</v>
      </c>
      <c r="BZ19" s="6">
        <f t="shared" si="16"/>
        <v>46535.416667500001</v>
      </c>
      <c r="CA19" s="6">
        <f t="shared" si="16"/>
        <v>46565.833334199997</v>
      </c>
      <c r="CB19" s="6">
        <f t="shared" si="16"/>
        <v>46596.2500009</v>
      </c>
      <c r="CC19" s="6">
        <f t="shared" si="16"/>
        <v>46626.666667600002</v>
      </c>
      <c r="CD19" s="6">
        <f t="shared" si="16"/>
        <v>46657.083334299998</v>
      </c>
      <c r="CE19" s="6">
        <f t="shared" si="16"/>
        <v>46687.500001</v>
      </c>
      <c r="CF19" s="6">
        <f t="shared" si="16"/>
        <v>46717.916667700003</v>
      </c>
      <c r="CG19" s="6">
        <f t="shared" si="16"/>
        <v>46748.333334399998</v>
      </c>
      <c r="CH19" s="6">
        <f t="shared" si="16"/>
        <v>46778.750001100001</v>
      </c>
      <c r="CI19" s="6">
        <f t="shared" si="16"/>
        <v>46809.166667799997</v>
      </c>
      <c r="CJ19" s="6">
        <f t="shared" si="16"/>
        <v>46839.583334499999</v>
      </c>
      <c r="CK19" s="6">
        <f t="shared" si="16"/>
        <v>46870.000001200002</v>
      </c>
      <c r="CL19" s="6">
        <f t="shared" si="16"/>
        <v>46900.416667899997</v>
      </c>
      <c r="CM19" s="6">
        <f t="shared" si="16"/>
        <v>46930.8333346</v>
      </c>
      <c r="CN19" s="6">
        <f t="shared" si="16"/>
        <v>46961.250001299995</v>
      </c>
      <c r="CO19" s="6">
        <f t="shared" si="16"/>
        <v>46991.666667999998</v>
      </c>
      <c r="CP19" s="6">
        <f t="shared" si="16"/>
        <v>47022.083334700001</v>
      </c>
      <c r="CQ19" s="6">
        <f t="shared" si="16"/>
        <v>47052.500001399996</v>
      </c>
      <c r="CR19" s="6">
        <f t="shared" si="16"/>
        <v>47082.916668099999</v>
      </c>
      <c r="CS19" s="6">
        <f t="shared" si="16"/>
        <v>47113.333334800001</v>
      </c>
      <c r="CT19" s="6">
        <f t="shared" si="16"/>
        <v>47143.750001499997</v>
      </c>
      <c r="CU19" s="6">
        <f t="shared" si="16"/>
        <v>47174.1666682</v>
      </c>
      <c r="CV19" s="6">
        <f t="shared" si="16"/>
        <v>47204.583334900002</v>
      </c>
      <c r="CW19" s="6"/>
      <c r="CX19" s="6"/>
      <c r="CY19" s="6"/>
      <c r="CZ19" s="6"/>
      <c r="DA19" s="6"/>
      <c r="DB19" s="6"/>
      <c r="DC19" s="6"/>
      <c r="DD19" s="6"/>
      <c r="DE19" s="6"/>
      <c r="DF19" s="6"/>
      <c r="DG19" s="6"/>
      <c r="DH19" s="6"/>
    </row>
    <row r="20" spans="1:112" x14ac:dyDescent="0.35">
      <c r="A20" s="12">
        <f>'Market pricing dates'!B9</f>
        <v>45688</v>
      </c>
      <c r="B20" s="6">
        <f t="shared" ref="B20" si="17">A20</f>
        <v>45688</v>
      </c>
      <c r="C20" s="6">
        <f t="shared" si="9"/>
        <v>45718.416666700003</v>
      </c>
      <c r="D20" s="6">
        <f t="shared" si="9"/>
        <v>45748.833333399998</v>
      </c>
      <c r="E20" s="6">
        <f t="shared" si="9"/>
        <v>45779.250000100001</v>
      </c>
      <c r="F20" s="6">
        <f t="shared" si="9"/>
        <v>45809.666666800003</v>
      </c>
      <c r="G20" s="6">
        <f t="shared" si="9"/>
        <v>45840.083333499999</v>
      </c>
      <c r="H20" s="6">
        <f t="shared" si="9"/>
        <v>45870.500000200002</v>
      </c>
      <c r="I20" s="6">
        <f t="shared" si="9"/>
        <v>45900.916666899997</v>
      </c>
      <c r="J20" s="6">
        <f t="shared" si="9"/>
        <v>45931.3333336</v>
      </c>
      <c r="K20" s="6">
        <f t="shared" si="9"/>
        <v>45961.750000300002</v>
      </c>
      <c r="L20" s="6">
        <f t="shared" si="9"/>
        <v>45992.166666999998</v>
      </c>
      <c r="M20" s="6">
        <f t="shared" si="9"/>
        <v>46022.5833337</v>
      </c>
      <c r="N20" s="6">
        <f t="shared" si="9"/>
        <v>46053.000000400003</v>
      </c>
      <c r="O20" s="6">
        <f t="shared" si="9"/>
        <v>46083.416667099998</v>
      </c>
      <c r="P20" s="6">
        <f t="shared" si="9"/>
        <v>46113.833333800001</v>
      </c>
      <c r="Q20" s="6">
        <f t="shared" si="9"/>
        <v>46144.250000499997</v>
      </c>
      <c r="R20" s="6">
        <f t="shared" si="9"/>
        <v>46174.666667199999</v>
      </c>
      <c r="S20" s="6">
        <f t="shared" si="14"/>
        <v>46205.083333900002</v>
      </c>
      <c r="T20" s="6">
        <f t="shared" si="14"/>
        <v>46235.500000599997</v>
      </c>
      <c r="U20" s="6">
        <f t="shared" si="14"/>
        <v>46265.9166673</v>
      </c>
      <c r="V20" s="6">
        <f t="shared" si="14"/>
        <v>46296.333334000003</v>
      </c>
      <c r="W20" s="6">
        <f t="shared" si="14"/>
        <v>46326.750000699998</v>
      </c>
      <c r="X20" s="6">
        <f t="shared" si="14"/>
        <v>46357.166667400001</v>
      </c>
      <c r="Y20" s="6">
        <f t="shared" si="14"/>
        <v>46387.583334099996</v>
      </c>
      <c r="Z20" s="6">
        <f t="shared" si="14"/>
        <v>46418.000000799999</v>
      </c>
      <c r="AA20" s="6">
        <f t="shared" si="14"/>
        <v>46448.416667500001</v>
      </c>
      <c r="AB20" s="6">
        <f t="shared" si="14"/>
        <v>46478.833334199997</v>
      </c>
      <c r="AC20" s="6">
        <f t="shared" si="14"/>
        <v>46509.2500009</v>
      </c>
      <c r="AD20" s="6">
        <f t="shared" si="14"/>
        <v>46539.666667600002</v>
      </c>
      <c r="AE20" s="6">
        <f t="shared" si="14"/>
        <v>46570.083334299998</v>
      </c>
      <c r="AF20" s="6">
        <f t="shared" si="14"/>
        <v>46600.500001</v>
      </c>
      <c r="AG20" s="6">
        <f t="shared" si="14"/>
        <v>46630.916667700003</v>
      </c>
      <c r="AH20" s="6">
        <f t="shared" si="14"/>
        <v>46661.333334399998</v>
      </c>
      <c r="AI20" s="6">
        <f t="shared" si="15"/>
        <v>46691.750001100001</v>
      </c>
      <c r="AJ20" s="6">
        <f t="shared" si="15"/>
        <v>46722.166667799997</v>
      </c>
      <c r="AK20" s="6">
        <f t="shared" si="15"/>
        <v>46752.583334499999</v>
      </c>
      <c r="AL20" s="6">
        <f t="shared" si="15"/>
        <v>46783.000001200002</v>
      </c>
      <c r="AM20" s="6">
        <f t="shared" si="15"/>
        <v>46813.416667899997</v>
      </c>
      <c r="AN20" s="6">
        <f t="shared" si="15"/>
        <v>46843.8333346</v>
      </c>
      <c r="AO20" s="6">
        <f t="shared" si="15"/>
        <v>46874.250001299995</v>
      </c>
      <c r="AP20" s="6">
        <f t="shared" si="15"/>
        <v>46904.666667999998</v>
      </c>
      <c r="AQ20" s="6">
        <f t="shared" si="15"/>
        <v>46935.083334700001</v>
      </c>
      <c r="AR20" s="6">
        <f t="shared" si="15"/>
        <v>46965.500001399996</v>
      </c>
      <c r="AS20" s="6">
        <f t="shared" si="15"/>
        <v>46995.916668099999</v>
      </c>
      <c r="AT20" s="6">
        <f t="shared" si="15"/>
        <v>47026.333334800001</v>
      </c>
      <c r="AU20" s="6">
        <f t="shared" si="15"/>
        <v>47056.750001499997</v>
      </c>
      <c r="AV20" s="6">
        <f t="shared" si="15"/>
        <v>47087.1666682</v>
      </c>
      <c r="AW20" s="6">
        <f t="shared" si="15"/>
        <v>47117.583334900002</v>
      </c>
      <c r="AZ20" s="12">
        <f>'Market pricing dates'!E9</f>
        <v>45776</v>
      </c>
      <c r="BA20" s="6">
        <f t="shared" ref="BA20" si="18">AZ20</f>
        <v>45776</v>
      </c>
      <c r="BB20" s="6">
        <f t="shared" si="11"/>
        <v>45806.416666700003</v>
      </c>
      <c r="BC20" s="6">
        <f t="shared" si="11"/>
        <v>45836.833333399998</v>
      </c>
      <c r="BD20" s="6">
        <f t="shared" si="11"/>
        <v>45867.250000100001</v>
      </c>
      <c r="BE20" s="6">
        <f t="shared" si="11"/>
        <v>45897.666666800003</v>
      </c>
      <c r="BF20" s="6">
        <f t="shared" si="11"/>
        <v>45928.083333499999</v>
      </c>
      <c r="BG20" s="6">
        <f t="shared" si="11"/>
        <v>45958.500000200002</v>
      </c>
      <c r="BH20" s="6">
        <f t="shared" si="11"/>
        <v>45988.916666899997</v>
      </c>
      <c r="BI20" s="6">
        <f t="shared" si="11"/>
        <v>46019.3333336</v>
      </c>
      <c r="BJ20" s="6">
        <f t="shared" si="11"/>
        <v>46049.750000300002</v>
      </c>
      <c r="BK20" s="6">
        <f t="shared" si="11"/>
        <v>46080.166666999998</v>
      </c>
      <c r="BL20" s="6">
        <f t="shared" si="11"/>
        <v>46110.5833337</v>
      </c>
      <c r="BM20" s="6">
        <f t="shared" si="11"/>
        <v>46141.000000400003</v>
      </c>
      <c r="BN20" s="6">
        <f t="shared" si="11"/>
        <v>46171.416667099998</v>
      </c>
      <c r="BO20" s="6">
        <f t="shared" si="11"/>
        <v>46201.833333800001</v>
      </c>
      <c r="BP20" s="6">
        <f t="shared" si="11"/>
        <v>46232.250000499997</v>
      </c>
      <c r="BQ20" s="6">
        <f t="shared" si="11"/>
        <v>46262.666667199999</v>
      </c>
      <c r="BR20" s="6">
        <f t="shared" si="16"/>
        <v>46293.083333900002</v>
      </c>
      <c r="BS20" s="6">
        <f t="shared" si="16"/>
        <v>46323.500000599997</v>
      </c>
      <c r="BT20" s="6">
        <f t="shared" si="16"/>
        <v>46353.9166673</v>
      </c>
      <c r="BU20" s="6">
        <f t="shared" si="16"/>
        <v>46384.333334000003</v>
      </c>
      <c r="BV20" s="6">
        <f t="shared" si="16"/>
        <v>46414.750000699998</v>
      </c>
      <c r="BW20" s="6">
        <f t="shared" si="16"/>
        <v>46445.166667400001</v>
      </c>
      <c r="BX20" s="6">
        <f t="shared" si="16"/>
        <v>46475.583334099996</v>
      </c>
      <c r="BY20" s="6">
        <f t="shared" ref="BY20:CV20" si="19">$AZ20+BY$4</f>
        <v>46506.000000799999</v>
      </c>
      <c r="BZ20" s="6">
        <f t="shared" si="19"/>
        <v>46536.416667500001</v>
      </c>
      <c r="CA20" s="6">
        <f t="shared" si="19"/>
        <v>46566.833334199997</v>
      </c>
      <c r="CB20" s="6">
        <f t="shared" si="19"/>
        <v>46597.2500009</v>
      </c>
      <c r="CC20" s="6">
        <f t="shared" si="19"/>
        <v>46627.666667600002</v>
      </c>
      <c r="CD20" s="6">
        <f t="shared" si="19"/>
        <v>46658.083334299998</v>
      </c>
      <c r="CE20" s="6">
        <f t="shared" si="19"/>
        <v>46688.500001</v>
      </c>
      <c r="CF20" s="6">
        <f t="shared" si="19"/>
        <v>46718.916667700003</v>
      </c>
      <c r="CG20" s="6">
        <f t="shared" si="19"/>
        <v>46749.333334399998</v>
      </c>
      <c r="CH20" s="6">
        <f t="shared" si="19"/>
        <v>46779.750001100001</v>
      </c>
      <c r="CI20" s="6">
        <f t="shared" si="19"/>
        <v>46810.166667799997</v>
      </c>
      <c r="CJ20" s="6">
        <f t="shared" si="19"/>
        <v>46840.583334499999</v>
      </c>
      <c r="CK20" s="6">
        <f t="shared" si="19"/>
        <v>46871.000001200002</v>
      </c>
      <c r="CL20" s="6">
        <f t="shared" si="19"/>
        <v>46901.416667899997</v>
      </c>
      <c r="CM20" s="6">
        <f t="shared" si="19"/>
        <v>46931.8333346</v>
      </c>
      <c r="CN20" s="6">
        <f t="shared" si="19"/>
        <v>46962.250001299995</v>
      </c>
      <c r="CO20" s="6">
        <f t="shared" si="19"/>
        <v>46992.666667999998</v>
      </c>
      <c r="CP20" s="6">
        <f t="shared" si="19"/>
        <v>47023.083334700001</v>
      </c>
      <c r="CQ20" s="6">
        <f t="shared" si="19"/>
        <v>47053.500001399996</v>
      </c>
      <c r="CR20" s="6">
        <f t="shared" si="19"/>
        <v>47083.916668099999</v>
      </c>
      <c r="CS20" s="6">
        <f t="shared" si="19"/>
        <v>47114.333334800001</v>
      </c>
      <c r="CT20" s="6">
        <f t="shared" si="19"/>
        <v>47144.750001499997</v>
      </c>
      <c r="CU20" s="6">
        <f t="shared" si="19"/>
        <v>47175.1666682</v>
      </c>
      <c r="CV20" s="6">
        <f t="shared" si="19"/>
        <v>47205.583334900002</v>
      </c>
      <c r="CW20" s="6"/>
      <c r="CX20" s="6"/>
      <c r="CY20" s="6"/>
      <c r="CZ20" s="6"/>
      <c r="DA20" s="6"/>
      <c r="DB20" s="6"/>
      <c r="DC20" s="6"/>
      <c r="DD20" s="6"/>
      <c r="DE20" s="6"/>
      <c r="DF20" s="6"/>
      <c r="DG20" s="6"/>
      <c r="DH20" s="6"/>
    </row>
    <row r="22" spans="1:112" x14ac:dyDescent="0.35">
      <c r="A22" s="8" t="s">
        <v>1872</v>
      </c>
      <c r="AZ22" s="8" t="s">
        <v>1872</v>
      </c>
    </row>
    <row r="23" spans="1:112" x14ac:dyDescent="0.35">
      <c r="A23" s="6">
        <f t="shared" ref="A23:A37" si="20">A6</f>
        <v>45670</v>
      </c>
      <c r="B23" s="7">
        <f>VLOOKUP($A23,HAVERD!$A:$FM,B$2,FALSE)</f>
        <v>99.65</v>
      </c>
      <c r="C23" s="7">
        <f>VLOOKUP($A23,HAVERD!$A:$FM,C$2,FALSE)</f>
        <v>95</v>
      </c>
      <c r="D23" s="7">
        <f>VLOOKUP($A23,HAVERD!$A:$FM,D$2,FALSE)</f>
        <v>91.8</v>
      </c>
      <c r="E23" s="7">
        <f>VLOOKUP($A23,HAVERD!$A:$FM,E$2,FALSE)</f>
        <v>89.35</v>
      </c>
      <c r="F23" s="7">
        <f>VLOOKUP($A23,HAVERD!$A:$FM,F$2,FALSE)</f>
        <v>88.05</v>
      </c>
      <c r="G23" s="7">
        <f>VLOOKUP($A23,HAVERD!$A:$FM,G$2,FALSE)</f>
        <v>88.1</v>
      </c>
      <c r="H23" s="7">
        <f>VLOOKUP($A23,HAVERD!$A:$FM,H$2,FALSE)</f>
        <v>88.05</v>
      </c>
      <c r="I23" s="7">
        <f>VLOOKUP($A23,HAVERD!$A:$FM,I$2,FALSE)</f>
        <v>90.75</v>
      </c>
      <c r="J23" s="7">
        <f>VLOOKUP($A23,HAVERD!$A:$FM,J$2,FALSE)</f>
        <v>92.7</v>
      </c>
      <c r="K23" s="7">
        <f>VLOOKUP($A23,HAVERD!$A:$FM,K$2,FALSE)</f>
        <v>93.2</v>
      </c>
      <c r="L23" s="7">
        <f>VLOOKUP($A23,HAVERD!$A:$FM,L$2,FALSE)</f>
        <v>94.65</v>
      </c>
      <c r="M23" s="7">
        <f>VLOOKUP($A23,HAVERD!$A:$FM,M$2,FALSE)</f>
        <v>97.95</v>
      </c>
      <c r="N23" s="7">
        <f>VLOOKUP($A23,HAVERD!$A:$FM,N$2,FALSE)</f>
        <v>98.4</v>
      </c>
      <c r="O23" s="7">
        <f>VLOOKUP($A23,HAVERD!$A:$FM,O$2,FALSE)</f>
        <v>93.3</v>
      </c>
      <c r="P23" s="7">
        <f>VLOOKUP($A23,HAVERD!$A:$FM,P$2,FALSE)</f>
        <v>78.400000000000006</v>
      </c>
      <c r="Q23" s="7">
        <f>VLOOKUP($A23,HAVERD!$A:$FM,Q$2,FALSE)</f>
        <v>73.599999999999994</v>
      </c>
      <c r="R23" s="7">
        <f>VLOOKUP($A23,HAVERD!$A:$FM,R$2,FALSE)</f>
        <v>72.55</v>
      </c>
      <c r="S23" s="7">
        <f>VLOOKUP($A23,HAVERD!$A:$FM,S$2,FALSE)</f>
        <v>70.8</v>
      </c>
      <c r="T23" s="7">
        <f>VLOOKUP($A23,HAVERD!$A:$FM,T$2,FALSE)</f>
        <v>70.599999999999994</v>
      </c>
      <c r="U23" s="7">
        <f>VLOOKUP($A23,HAVERD!$A:$FM,U$2,FALSE)</f>
        <v>73</v>
      </c>
      <c r="V23" s="7">
        <f>VLOOKUP($A23,HAVERD!$A:$FM,V$2,FALSE)</f>
        <v>80.150000000000006</v>
      </c>
      <c r="W23" s="7">
        <f>VLOOKUP($A23,HAVERD!$A:$FM,W$2,FALSE)</f>
        <v>82.45</v>
      </c>
      <c r="X23" s="7">
        <f>VLOOKUP($A23,HAVERD!$A:$FM,X$2,FALSE)</f>
        <v>82.75</v>
      </c>
      <c r="Y23" s="7">
        <f>VLOOKUP($A23,HAVERD!$A:$FM,Y$2,FALSE)</f>
        <v>82.75</v>
      </c>
      <c r="Z23" s="7">
        <f>VLOOKUP($A23,HAVERD!$A:$FM,Z$2,FALSE)</f>
        <v>82.1</v>
      </c>
      <c r="AA23" s="7">
        <f>VLOOKUP($A23,HAVERD!$A:$FM,AA$2,FALSE)</f>
        <v>77.95</v>
      </c>
      <c r="AB23" s="7">
        <f>VLOOKUP($A23,HAVERD!$A:$FM,AB$2,FALSE)</f>
        <v>66.3</v>
      </c>
      <c r="AC23" s="7">
        <f>VLOOKUP($A23,HAVERD!$A:$FM,AC$2,FALSE)</f>
        <v>62.65</v>
      </c>
      <c r="AD23" s="7">
        <f>VLOOKUP($A23,HAVERD!$A:$FM,AD$2,FALSE)</f>
        <v>62.4</v>
      </c>
      <c r="AE23" s="7">
        <f>VLOOKUP($A23,HAVERD!$A:$FM,AE$2,FALSE)</f>
        <v>62.7</v>
      </c>
      <c r="AF23" s="7">
        <f>VLOOKUP($A23,HAVERD!$A:$FM,AF$2,FALSE)</f>
        <v>63.25</v>
      </c>
      <c r="AG23" s="7">
        <f>VLOOKUP($A23,HAVERD!$A:$FM,AG$2,FALSE)</f>
        <v>65.8</v>
      </c>
      <c r="AH23" s="7">
        <f>VLOOKUP($A23,HAVERD!$A:$FM,AH$2,FALSE)</f>
        <v>73</v>
      </c>
      <c r="AI23" s="7">
        <f>VLOOKUP($A23,HAVERD!$A:$FM,AI$2,FALSE)</f>
        <v>75.3</v>
      </c>
      <c r="AJ23" s="7">
        <f>VLOOKUP($A23,HAVERD!$A:$FM,AJ$2,FALSE)</f>
        <v>75.55</v>
      </c>
      <c r="AK23" s="7">
        <f>VLOOKUP($A23,HAVERD!$A:$FM,AK$2,FALSE)</f>
        <v>75.45</v>
      </c>
      <c r="AL23" s="7">
        <f>VLOOKUP($A23,HAVERD!$A:$FM,AL$2,FALSE)</f>
        <v>74.95</v>
      </c>
      <c r="AM23" s="7">
        <f>VLOOKUP($A23,HAVERD!$A:$FM,AM$2,FALSE)</f>
        <v>72.349999999999994</v>
      </c>
      <c r="AN23" s="7">
        <f>VLOOKUP($A23,HAVERD!$A:$FM,AN$2,FALSE)</f>
        <v>65</v>
      </c>
      <c r="AO23" s="7">
        <f>VLOOKUP($A23,HAVERD!$A:$FM,AO$2,FALSE)</f>
        <v>62.7</v>
      </c>
      <c r="AP23" s="7">
        <f>VLOOKUP($A23,HAVERD!$A:$FM,AP$2,FALSE)</f>
        <v>62.55</v>
      </c>
      <c r="AQ23" s="7">
        <f>VLOOKUP($A23,HAVERD!$A:$FM,AQ$2,FALSE)</f>
        <v>62.7</v>
      </c>
      <c r="AR23" s="7">
        <f>VLOOKUP($A23,HAVERD!$A:$FM,AR$2,FALSE)</f>
        <v>63.15</v>
      </c>
      <c r="AS23" s="7">
        <f>VLOOKUP($A23,HAVERD!$A:$FM,AS$2,FALSE)</f>
        <v>64.95</v>
      </c>
      <c r="AT23" s="7">
        <f>VLOOKUP($A23,HAVERD!$A:$FM,AT$2,FALSE)</f>
        <v>70.150000000000006</v>
      </c>
      <c r="AU23" s="7">
        <f>VLOOKUP($A23,HAVERD!$A:$FM,AU$2,FALSE)</f>
        <v>71.849999999999994</v>
      </c>
      <c r="AV23" s="7">
        <f>VLOOKUP($A23,HAVERD!$A:$FM,AV$2,FALSE)</f>
        <v>72.05</v>
      </c>
      <c r="AW23" s="7">
        <f>VLOOKUP($A23,HAVERD!$A:$FM,AW$2,FALSE)</f>
        <v>72.05</v>
      </c>
      <c r="AZ23" s="6">
        <f t="shared" ref="AZ23:AZ37" si="21">AZ6</f>
        <v>45756</v>
      </c>
      <c r="BA23" s="7">
        <f>_xlfn.IFNA(VLOOKUP($AZ23,HAVERD!$A:$FM,BA$2,FALSE),"")</f>
        <v>69.55</v>
      </c>
      <c r="BB23" s="7">
        <f>_xlfn.IFNA(VLOOKUP($AZ23,HAVERD!$A:$FM,BB$2,FALSE),"")</f>
        <v>69.650000000000006</v>
      </c>
      <c r="BC23" s="7">
        <f>_xlfn.IFNA(VLOOKUP($AZ23,HAVERD!$A:$FM,BC$2,FALSE),"")</f>
        <v>71.599999999999994</v>
      </c>
      <c r="BD23" s="7">
        <f>_xlfn.IFNA(VLOOKUP($AZ23,HAVERD!$A:$FM,BD$2,FALSE),"")</f>
        <v>69.099999999999994</v>
      </c>
      <c r="BE23" s="7">
        <f>_xlfn.IFNA(VLOOKUP($AZ23,HAVERD!$A:$FM,BE$2,FALSE),"")</f>
        <v>77.5</v>
      </c>
      <c r="BF23" s="7">
        <f>_xlfn.IFNA(VLOOKUP($AZ23,HAVERD!$A:$FM,BF$2,FALSE),"")</f>
        <v>79.099999999999994</v>
      </c>
      <c r="BG23" s="7">
        <f>_xlfn.IFNA(VLOOKUP($AZ23,HAVERD!$A:$FM,BG$2,FALSE),"")</f>
        <v>80.650000000000006</v>
      </c>
      <c r="BH23" s="7">
        <f>_xlfn.IFNA(VLOOKUP($AZ23,HAVERD!$A:$FM,BH$2,FALSE),"")</f>
        <v>81.25</v>
      </c>
      <c r="BI23" s="7">
        <f>_xlfn.IFNA(VLOOKUP($AZ23,HAVERD!$A:$FM,BI$2,FALSE),"")</f>
        <v>82.55</v>
      </c>
      <c r="BJ23" s="7">
        <f>_xlfn.IFNA(VLOOKUP($AZ23,HAVERD!$A:$FM,BJ$2,FALSE),"")</f>
        <v>82.9</v>
      </c>
      <c r="BK23" s="7">
        <f>_xlfn.IFNA(VLOOKUP($AZ23,HAVERD!$A:$FM,BK$2,FALSE),"")</f>
        <v>77.45</v>
      </c>
      <c r="BL23" s="7">
        <f>_xlfn.IFNA(VLOOKUP($AZ23,HAVERD!$A:$FM,BL$2,FALSE),"")</f>
        <v>70.75</v>
      </c>
      <c r="BM23" s="7">
        <f>_xlfn.IFNA(VLOOKUP($AZ23,HAVERD!$A:$FM,BM$2,FALSE),"")</f>
        <v>68.55</v>
      </c>
      <c r="BN23" s="7">
        <f>_xlfn.IFNA(VLOOKUP($AZ23,HAVERD!$A:$FM,BN$2,FALSE),"")</f>
        <v>67.849999999999994</v>
      </c>
      <c r="BO23" s="7">
        <f>_xlfn.IFNA(VLOOKUP($AZ23,HAVERD!$A:$FM,BO$2,FALSE),"")</f>
        <v>66.5</v>
      </c>
      <c r="BP23" s="7">
        <f>_xlfn.IFNA(VLOOKUP($AZ23,HAVERD!$A:$FM,BP$2,FALSE),"")</f>
        <v>66.400000000000006</v>
      </c>
      <c r="BQ23" s="7">
        <f>_xlfn.IFNA(VLOOKUP($AZ23,HAVERD!$A:$FM,BQ$2,FALSE),"")</f>
        <v>68.7</v>
      </c>
      <c r="BR23" s="7">
        <f>_xlfn.IFNA(VLOOKUP($AZ23,HAVERD!$A:$FM,BR$2,FALSE),"")</f>
        <v>75.3</v>
      </c>
      <c r="BS23" s="7">
        <f>_xlfn.IFNA(VLOOKUP($AZ23,HAVERD!$A:$FM,BS$2,FALSE),"")</f>
        <v>77.400000000000006</v>
      </c>
      <c r="BT23" s="7">
        <f>_xlfn.IFNA(VLOOKUP($AZ23,HAVERD!$A:$FM,BT$2,FALSE),"")</f>
        <v>77.7</v>
      </c>
      <c r="BU23" s="7">
        <f>_xlfn.IFNA(VLOOKUP($AZ23,HAVERD!$A:$FM,BU$2,FALSE),"")</f>
        <v>77.650000000000006</v>
      </c>
      <c r="BV23" s="7">
        <f>_xlfn.IFNA(VLOOKUP($AZ23,HAVERD!$A:$FM,BV$2,FALSE),"")</f>
        <v>77.099999999999994</v>
      </c>
      <c r="BW23" s="7">
        <f>_xlfn.IFNA(VLOOKUP($AZ23,HAVERD!$A:$FM,BW$2,FALSE),"")</f>
        <v>73.55</v>
      </c>
      <c r="BX23" s="7">
        <f>_xlfn.IFNA(VLOOKUP($AZ23,HAVERD!$A:$FM,BX$2,FALSE),"")</f>
        <v>63.75</v>
      </c>
      <c r="BY23" s="7">
        <f>_xlfn.IFNA(VLOOKUP($AZ23,HAVERD!$A:$FM,BY$2,FALSE),"")</f>
        <v>60.7</v>
      </c>
      <c r="BZ23" s="7">
        <f>_xlfn.IFNA(VLOOKUP($AZ23,HAVERD!$A:$FM,BZ$2,FALSE),"")</f>
        <v>60.5</v>
      </c>
      <c r="CA23" s="7">
        <f>_xlfn.IFNA(VLOOKUP($AZ23,HAVERD!$A:$FM,CA$2,FALSE),"")</f>
        <v>60.7</v>
      </c>
      <c r="CB23" s="7">
        <f>_xlfn.IFNA(VLOOKUP($AZ23,HAVERD!$A:$FM,CB$2,FALSE),"")</f>
        <v>61.2</v>
      </c>
      <c r="CC23" s="7">
        <f>_xlfn.IFNA(VLOOKUP($AZ23,HAVERD!$A:$FM,CC$2,FALSE),"")</f>
        <v>63.55</v>
      </c>
      <c r="CD23" s="7">
        <f>_xlfn.IFNA(VLOOKUP($AZ23,HAVERD!$A:$FM,CD$2,FALSE),"")</f>
        <v>70.05</v>
      </c>
      <c r="CE23" s="7">
        <f>_xlfn.IFNA(VLOOKUP($AZ23,HAVERD!$A:$FM,CE$2,FALSE),"")</f>
        <v>72.150000000000006</v>
      </c>
      <c r="CF23" s="7">
        <f>_xlfn.IFNA(VLOOKUP($AZ23,HAVERD!$A:$FM,CF$2,FALSE),"")</f>
        <v>72.400000000000006</v>
      </c>
      <c r="CG23" s="7">
        <f>_xlfn.IFNA(VLOOKUP($AZ23,HAVERD!$A:$FM,CG$2,FALSE),"")</f>
        <v>72.3</v>
      </c>
      <c r="CH23" s="7">
        <f>_xlfn.IFNA(VLOOKUP($AZ23,HAVERD!$A:$FM,CH$2,FALSE),"")</f>
        <v>71.849999999999994</v>
      </c>
      <c r="CI23" s="7">
        <f>_xlfn.IFNA(VLOOKUP($AZ23,HAVERD!$A:$FM,CI$2,FALSE),"")</f>
        <v>69.3</v>
      </c>
      <c r="CJ23" s="7">
        <f>_xlfn.IFNA(VLOOKUP($AZ23,HAVERD!$A:$FM,CJ$2,FALSE),"")</f>
        <v>62.3</v>
      </c>
      <c r="CK23" s="7">
        <f>_xlfn.IFNA(VLOOKUP($AZ23,HAVERD!$A:$FM,CK$2,FALSE),"")</f>
        <v>60.05</v>
      </c>
      <c r="CL23" s="7">
        <f>_xlfn.IFNA(VLOOKUP($AZ23,HAVERD!$A:$FM,CL$2,FALSE),"")</f>
        <v>59.9</v>
      </c>
      <c r="CM23" s="7">
        <f>_xlfn.IFNA(VLOOKUP($AZ23,HAVERD!$A:$FM,CM$2,FALSE),"")</f>
        <v>60</v>
      </c>
      <c r="CN23" s="7">
        <f>_xlfn.IFNA(VLOOKUP($AZ23,HAVERD!$A:$FM,CN$2,FALSE),"")</f>
        <v>60.5</v>
      </c>
      <c r="CO23" s="7">
        <f>_xlfn.IFNA(VLOOKUP($AZ23,HAVERD!$A:$FM,CO$2,FALSE),"")</f>
        <v>63.05</v>
      </c>
      <c r="CP23" s="7">
        <f>_xlfn.IFNA(VLOOKUP($AZ23,HAVERD!$A:$FM,CP$2,FALSE),"")</f>
        <v>70.099999999999994</v>
      </c>
      <c r="CQ23" s="7">
        <f>_xlfn.IFNA(VLOOKUP($AZ23,HAVERD!$A:$FM,CQ$2,FALSE),"")</f>
        <v>72.349999999999994</v>
      </c>
      <c r="CR23" s="7">
        <f>_xlfn.IFNA(VLOOKUP($AZ23,HAVERD!$A:$FM,CR$2,FALSE),"")</f>
        <v>72.55</v>
      </c>
      <c r="CS23" s="7">
        <f>_xlfn.IFNA(VLOOKUP($AZ23,HAVERD!$A:$FM,CS$2,FALSE),"")</f>
        <v>72.45</v>
      </c>
      <c r="CT23" s="7">
        <f>_xlfn.IFNA(VLOOKUP($AZ23,HAVERD!$A:$FM,CT$2,FALSE),"")</f>
        <v>72</v>
      </c>
      <c r="CU23" s="7">
        <f>_xlfn.IFNA(VLOOKUP($AZ23,HAVERD!$A:$FM,CU$2,FALSE),"")</f>
        <v>69.650000000000006</v>
      </c>
      <c r="CV23" s="7">
        <f>_xlfn.IFNA(VLOOKUP($AZ23,HAVERD!$A:$FM,CV$2,FALSE),"")</f>
        <v>63.3</v>
      </c>
      <c r="CW23" s="7"/>
      <c r="CX23" s="7"/>
      <c r="CY23" s="7"/>
      <c r="CZ23" s="7"/>
      <c r="DA23" s="7"/>
      <c r="DB23" s="7"/>
      <c r="DC23" s="7"/>
      <c r="DD23" s="7"/>
      <c r="DE23" s="7"/>
      <c r="DF23" s="7"/>
      <c r="DG23" s="7"/>
      <c r="DH23" s="7"/>
    </row>
    <row r="24" spans="1:112" x14ac:dyDescent="0.35">
      <c r="A24" s="6">
        <f t="shared" si="20"/>
        <v>45671</v>
      </c>
      <c r="B24" s="7">
        <f>VLOOKUP($A24,HAVERD!$A:$FM,B$2,FALSE)</f>
        <v>97.5</v>
      </c>
      <c r="C24" s="7">
        <f>VLOOKUP($A24,HAVERD!$A:$FM,C$2,FALSE)</f>
        <v>92.85</v>
      </c>
      <c r="D24" s="7">
        <f>VLOOKUP($A24,HAVERD!$A:$FM,D$2,FALSE)</f>
        <v>89.7</v>
      </c>
      <c r="E24" s="7">
        <f>VLOOKUP($A24,HAVERD!$A:$FM,E$2,FALSE)</f>
        <v>87.3</v>
      </c>
      <c r="F24" s="7">
        <f>VLOOKUP($A24,HAVERD!$A:$FM,F$2,FALSE)</f>
        <v>85.05</v>
      </c>
      <c r="G24" s="7">
        <f>VLOOKUP($A24,HAVERD!$A:$FM,G$2,FALSE)</f>
        <v>86</v>
      </c>
      <c r="H24" s="7">
        <f>VLOOKUP($A24,HAVERD!$A:$FM,H$2,FALSE)</f>
        <v>85.95</v>
      </c>
      <c r="I24" s="7">
        <f>VLOOKUP($A24,HAVERD!$A:$FM,I$2,FALSE)</f>
        <v>88.65</v>
      </c>
      <c r="J24" s="7">
        <f>VLOOKUP($A24,HAVERD!$A:$FM,J$2,FALSE)</f>
        <v>90.45</v>
      </c>
      <c r="K24" s="7">
        <f>VLOOKUP($A24,HAVERD!$A:$FM,K$2,FALSE)</f>
        <v>90.95</v>
      </c>
      <c r="L24" s="7">
        <f>VLOOKUP($A24,HAVERD!$A:$FM,L$2,FALSE)</f>
        <v>92.4</v>
      </c>
      <c r="M24" s="7">
        <f>VLOOKUP($A24,HAVERD!$A:$FM,M$2,FALSE)</f>
        <v>95.35</v>
      </c>
      <c r="N24" s="7">
        <f>VLOOKUP($A24,HAVERD!$A:$FM,N$2,FALSE)</f>
        <v>95.8</v>
      </c>
      <c r="O24" s="7">
        <f>VLOOKUP($A24,HAVERD!$A:$FM,O$2,FALSE)</f>
        <v>90.7</v>
      </c>
      <c r="P24" s="7">
        <f>VLOOKUP($A24,HAVERD!$A:$FM,P$2,FALSE)</f>
        <v>75.55</v>
      </c>
      <c r="Q24" s="7">
        <f>VLOOKUP($A24,HAVERD!$A:$FM,Q$2,FALSE)</f>
        <v>70.8</v>
      </c>
      <c r="R24" s="7">
        <f>VLOOKUP($A24,HAVERD!$A:$FM,R$2,FALSE)</f>
        <v>70.55</v>
      </c>
      <c r="S24" s="7">
        <f>VLOOKUP($A24,HAVERD!$A:$FM,S$2,FALSE)</f>
        <v>71</v>
      </c>
      <c r="T24" s="7">
        <f>VLOOKUP($A24,HAVERD!$A:$FM,T$2,FALSE)</f>
        <v>71.55</v>
      </c>
      <c r="U24" s="7">
        <f>VLOOKUP($A24,HAVERD!$A:$FM,U$2,FALSE)</f>
        <v>73.5</v>
      </c>
      <c r="V24" s="7">
        <f>VLOOKUP($A24,HAVERD!$A:$FM,V$2,FALSE)</f>
        <v>79.099999999999994</v>
      </c>
      <c r="W24" s="7">
        <f>VLOOKUP($A24,HAVERD!$A:$FM,W$2,FALSE)</f>
        <v>80.900000000000006</v>
      </c>
      <c r="X24" s="7">
        <f>VLOOKUP($A24,HAVERD!$A:$FM,X$2,FALSE)</f>
        <v>81.2</v>
      </c>
      <c r="Y24" s="7">
        <f>VLOOKUP($A24,HAVERD!$A:$FM,Y$2,FALSE)</f>
        <v>81.2</v>
      </c>
      <c r="Z24" s="7">
        <f>VLOOKUP($A24,HAVERD!$A:$FM,Z$2,FALSE)</f>
        <v>80.599999999999994</v>
      </c>
      <c r="AA24" s="7">
        <f>VLOOKUP($A24,HAVERD!$A:$FM,AA$2,FALSE)</f>
        <v>76.7</v>
      </c>
      <c r="AB24" s="7">
        <f>VLOOKUP($A24,HAVERD!$A:$FM,AB$2,FALSE)</f>
        <v>65.650000000000006</v>
      </c>
      <c r="AC24" s="7">
        <f>VLOOKUP($A24,HAVERD!$A:$FM,AC$2,FALSE)</f>
        <v>62.2</v>
      </c>
      <c r="AD24" s="7">
        <f>VLOOKUP($A24,HAVERD!$A:$FM,AD$2,FALSE)</f>
        <v>62</v>
      </c>
      <c r="AE24" s="7">
        <f>VLOOKUP($A24,HAVERD!$A:$FM,AE$2,FALSE)</f>
        <v>62.25</v>
      </c>
      <c r="AF24" s="7">
        <f>VLOOKUP($A24,HAVERD!$A:$FM,AF$2,FALSE)</f>
        <v>62.8</v>
      </c>
      <c r="AG24" s="7">
        <f>VLOOKUP($A24,HAVERD!$A:$FM,AG$2,FALSE)</f>
        <v>65.2</v>
      </c>
      <c r="AH24" s="7">
        <f>VLOOKUP($A24,HAVERD!$A:$FM,AH$2,FALSE)</f>
        <v>72</v>
      </c>
      <c r="AI24" s="7">
        <f>VLOOKUP($A24,HAVERD!$A:$FM,AI$2,FALSE)</f>
        <v>74.150000000000006</v>
      </c>
      <c r="AJ24" s="7">
        <f>VLOOKUP($A24,HAVERD!$A:$FM,AJ$2,FALSE)</f>
        <v>74.400000000000006</v>
      </c>
      <c r="AK24" s="7">
        <f>VLOOKUP($A24,HAVERD!$A:$FM,AK$2,FALSE)</f>
        <v>74.3</v>
      </c>
      <c r="AL24" s="7">
        <f>VLOOKUP($A24,HAVERD!$A:$FM,AL$2,FALSE)</f>
        <v>73.849999999999994</v>
      </c>
      <c r="AM24" s="7">
        <f>VLOOKUP($A24,HAVERD!$A:$FM,AM$2,FALSE)</f>
        <v>71.45</v>
      </c>
      <c r="AN24" s="7">
        <f>VLOOKUP($A24,HAVERD!$A:$FM,AN$2,FALSE)</f>
        <v>64.8</v>
      </c>
      <c r="AO24" s="7">
        <f>VLOOKUP($A24,HAVERD!$A:$FM,AO$2,FALSE)</f>
        <v>62.75</v>
      </c>
      <c r="AP24" s="7">
        <f>VLOOKUP($A24,HAVERD!$A:$FM,AP$2,FALSE)</f>
        <v>62.6</v>
      </c>
      <c r="AQ24" s="7">
        <f>VLOOKUP($A24,HAVERD!$A:$FM,AQ$2,FALSE)</f>
        <v>62.75</v>
      </c>
      <c r="AR24" s="7">
        <f>VLOOKUP($A24,HAVERD!$A:$FM,AR$2,FALSE)</f>
        <v>63.15</v>
      </c>
      <c r="AS24" s="7">
        <f>VLOOKUP($A24,HAVERD!$A:$FM,AS$2,FALSE)</f>
        <v>64.95</v>
      </c>
      <c r="AT24" s="7">
        <f>VLOOKUP($A24,HAVERD!$A:$FM,AT$2,FALSE)</f>
        <v>70.150000000000006</v>
      </c>
      <c r="AU24" s="7">
        <f>VLOOKUP($A24,HAVERD!$A:$FM,AU$2,FALSE)</f>
        <v>71.849999999999994</v>
      </c>
      <c r="AV24" s="7">
        <f>VLOOKUP($A24,HAVERD!$A:$FM,AV$2,FALSE)</f>
        <v>72.05</v>
      </c>
      <c r="AW24" s="7">
        <f>VLOOKUP($A24,HAVERD!$A:$FM,AW$2,FALSE)</f>
        <v>72.05</v>
      </c>
      <c r="AZ24" s="6">
        <f t="shared" si="21"/>
        <v>45757</v>
      </c>
      <c r="BA24" s="7">
        <f>_xlfn.IFNA(VLOOKUP($AZ24,HAVERD!$A:$FM,BA$2,FALSE),"")</f>
        <v>70.099999999999994</v>
      </c>
      <c r="BB24" s="7">
        <f>_xlfn.IFNA(VLOOKUP($AZ24,HAVERD!$A:$FM,BB$2,FALSE),"")</f>
        <v>69.95</v>
      </c>
      <c r="BC24" s="7">
        <f>_xlfn.IFNA(VLOOKUP($AZ24,HAVERD!$A:$FM,BC$2,FALSE),"")</f>
        <v>70.400000000000006</v>
      </c>
      <c r="BD24" s="7">
        <f>_xlfn.IFNA(VLOOKUP($AZ24,HAVERD!$A:$FM,BD$2,FALSE),"")</f>
        <v>69.8</v>
      </c>
      <c r="BE24" s="7">
        <f>_xlfn.IFNA(VLOOKUP($AZ24,HAVERD!$A:$FM,BE$2,FALSE),"")</f>
        <v>76.8</v>
      </c>
      <c r="BF24" s="7">
        <f>_xlfn.IFNA(VLOOKUP($AZ24,HAVERD!$A:$FM,BF$2,FALSE),"")</f>
        <v>78.599999999999994</v>
      </c>
      <c r="BG24" s="7">
        <f>_xlfn.IFNA(VLOOKUP($AZ24,HAVERD!$A:$FM,BG$2,FALSE),"")</f>
        <v>80.150000000000006</v>
      </c>
      <c r="BH24" s="7">
        <f>_xlfn.IFNA(VLOOKUP($AZ24,HAVERD!$A:$FM,BH$2,FALSE),"")</f>
        <v>80.75</v>
      </c>
      <c r="BI24" s="7">
        <f>_xlfn.IFNA(VLOOKUP($AZ24,HAVERD!$A:$FM,BI$2,FALSE),"")</f>
        <v>82.2</v>
      </c>
      <c r="BJ24" s="7">
        <f>_xlfn.IFNA(VLOOKUP($AZ24,HAVERD!$A:$FM,BJ$2,FALSE),"")</f>
        <v>82.55</v>
      </c>
      <c r="BK24" s="7">
        <f>_xlfn.IFNA(VLOOKUP($AZ24,HAVERD!$A:$FM,BK$2,FALSE),"")</f>
        <v>77.099999999999994</v>
      </c>
      <c r="BL24" s="7">
        <f>_xlfn.IFNA(VLOOKUP($AZ24,HAVERD!$A:$FM,BL$2,FALSE),"")</f>
        <v>70.95</v>
      </c>
      <c r="BM24" s="7">
        <f>_xlfn.IFNA(VLOOKUP($AZ24,HAVERD!$A:$FM,BM$2,FALSE),"")</f>
        <v>68.900000000000006</v>
      </c>
      <c r="BN24" s="7">
        <f>_xlfn.IFNA(VLOOKUP($AZ24,HAVERD!$A:$FM,BN$2,FALSE),"")</f>
        <v>68.099999999999994</v>
      </c>
      <c r="BO24" s="7">
        <f>_xlfn.IFNA(VLOOKUP($AZ24,HAVERD!$A:$FM,BO$2,FALSE),"")</f>
        <v>66.55</v>
      </c>
      <c r="BP24" s="7">
        <f>_xlfn.IFNA(VLOOKUP($AZ24,HAVERD!$A:$FM,BP$2,FALSE),"")</f>
        <v>66.349999999999994</v>
      </c>
      <c r="BQ24" s="7">
        <f>_xlfn.IFNA(VLOOKUP($AZ24,HAVERD!$A:$FM,BQ$2,FALSE),"")</f>
        <v>68.7</v>
      </c>
      <c r="BR24" s="7">
        <f>_xlfn.IFNA(VLOOKUP($AZ24,HAVERD!$A:$FM,BR$2,FALSE),"")</f>
        <v>75.45</v>
      </c>
      <c r="BS24" s="7">
        <f>_xlfn.IFNA(VLOOKUP($AZ24,HAVERD!$A:$FM,BS$2,FALSE),"")</f>
        <v>77.599999999999994</v>
      </c>
      <c r="BT24" s="7">
        <f>_xlfn.IFNA(VLOOKUP($AZ24,HAVERD!$A:$FM,BT$2,FALSE),"")</f>
        <v>77.900000000000006</v>
      </c>
      <c r="BU24" s="7">
        <f>_xlfn.IFNA(VLOOKUP($AZ24,HAVERD!$A:$FM,BU$2,FALSE),"")</f>
        <v>77.849999999999994</v>
      </c>
      <c r="BV24" s="7">
        <f>_xlfn.IFNA(VLOOKUP($AZ24,HAVERD!$A:$FM,BV$2,FALSE),"")</f>
        <v>77.3</v>
      </c>
      <c r="BW24" s="7">
        <f>_xlfn.IFNA(VLOOKUP($AZ24,HAVERD!$A:$FM,BW$2,FALSE),"")</f>
        <v>73.8</v>
      </c>
      <c r="BX24" s="7">
        <f>_xlfn.IFNA(VLOOKUP($AZ24,HAVERD!$A:$FM,BX$2,FALSE),"")</f>
        <v>64.3</v>
      </c>
      <c r="BY24" s="7">
        <f>_xlfn.IFNA(VLOOKUP($AZ24,HAVERD!$A:$FM,BY$2,FALSE),"")</f>
        <v>61.3</v>
      </c>
      <c r="BZ24" s="7">
        <f>_xlfn.IFNA(VLOOKUP($AZ24,HAVERD!$A:$FM,BZ$2,FALSE),"")</f>
        <v>61.1</v>
      </c>
      <c r="CA24" s="7">
        <f>_xlfn.IFNA(VLOOKUP($AZ24,HAVERD!$A:$FM,CA$2,FALSE),"")</f>
        <v>61.3</v>
      </c>
      <c r="CB24" s="7">
        <f>_xlfn.IFNA(VLOOKUP($AZ24,HAVERD!$A:$FM,CB$2,FALSE),"")</f>
        <v>61.85</v>
      </c>
      <c r="CC24" s="7">
        <f>_xlfn.IFNA(VLOOKUP($AZ24,HAVERD!$A:$FM,CC$2,FALSE),"")</f>
        <v>64.349999999999994</v>
      </c>
      <c r="CD24" s="7">
        <f>_xlfn.IFNA(VLOOKUP($AZ24,HAVERD!$A:$FM,CD$2,FALSE),"")</f>
        <v>71.349999999999994</v>
      </c>
      <c r="CE24" s="7">
        <f>_xlfn.IFNA(VLOOKUP($AZ24,HAVERD!$A:$FM,CE$2,FALSE),"")</f>
        <v>73.599999999999994</v>
      </c>
      <c r="CF24" s="7">
        <f>_xlfn.IFNA(VLOOKUP($AZ24,HAVERD!$A:$FM,CF$2,FALSE),"")</f>
        <v>73.849999999999994</v>
      </c>
      <c r="CG24" s="7">
        <f>_xlfn.IFNA(VLOOKUP($AZ24,HAVERD!$A:$FM,CG$2,FALSE),"")</f>
        <v>73.8</v>
      </c>
      <c r="CH24" s="7">
        <f>_xlfn.IFNA(VLOOKUP($AZ24,HAVERD!$A:$FM,CH$2,FALSE),"")</f>
        <v>73.3</v>
      </c>
      <c r="CI24" s="7">
        <f>_xlfn.IFNA(VLOOKUP($AZ24,HAVERD!$A:$FM,CI$2,FALSE),"")</f>
        <v>70.400000000000006</v>
      </c>
      <c r="CJ24" s="7">
        <f>_xlfn.IFNA(VLOOKUP($AZ24,HAVERD!$A:$FM,CJ$2,FALSE),"")</f>
        <v>62.45</v>
      </c>
      <c r="CK24" s="7">
        <f>_xlfn.IFNA(VLOOKUP($AZ24,HAVERD!$A:$FM,CK$2,FALSE),"")</f>
        <v>59.95</v>
      </c>
      <c r="CL24" s="7">
        <f>_xlfn.IFNA(VLOOKUP($AZ24,HAVERD!$A:$FM,CL$2,FALSE),"")</f>
        <v>59.8</v>
      </c>
      <c r="CM24" s="7">
        <f>_xlfn.IFNA(VLOOKUP($AZ24,HAVERD!$A:$FM,CM$2,FALSE),"")</f>
        <v>59.95</v>
      </c>
      <c r="CN24" s="7">
        <f>_xlfn.IFNA(VLOOKUP($AZ24,HAVERD!$A:$FM,CN$2,FALSE),"")</f>
        <v>60.45</v>
      </c>
      <c r="CO24" s="7">
        <f>_xlfn.IFNA(VLOOKUP($AZ24,HAVERD!$A:$FM,CO$2,FALSE),"")</f>
        <v>63</v>
      </c>
      <c r="CP24" s="7">
        <f>_xlfn.IFNA(VLOOKUP($AZ24,HAVERD!$A:$FM,CP$2,FALSE),"")</f>
        <v>70.05</v>
      </c>
      <c r="CQ24" s="7">
        <f>_xlfn.IFNA(VLOOKUP($AZ24,HAVERD!$A:$FM,CQ$2,FALSE),"")</f>
        <v>72.3</v>
      </c>
      <c r="CR24" s="7">
        <f>_xlfn.IFNA(VLOOKUP($AZ24,HAVERD!$A:$FM,CR$2,FALSE),"")</f>
        <v>72.55</v>
      </c>
      <c r="CS24" s="7">
        <f>_xlfn.IFNA(VLOOKUP($AZ24,HAVERD!$A:$FM,CS$2,FALSE),"")</f>
        <v>72.400000000000006</v>
      </c>
      <c r="CT24" s="7">
        <f>_xlfn.IFNA(VLOOKUP($AZ24,HAVERD!$A:$FM,CT$2,FALSE),"")</f>
        <v>71.95</v>
      </c>
      <c r="CU24" s="7">
        <f>_xlfn.IFNA(VLOOKUP($AZ24,HAVERD!$A:$FM,CU$2,FALSE),"")</f>
        <v>69.650000000000006</v>
      </c>
      <c r="CV24" s="7">
        <f>_xlfn.IFNA(VLOOKUP($AZ24,HAVERD!$A:$FM,CV$2,FALSE),"")</f>
        <v>63.3</v>
      </c>
      <c r="CW24" s="7"/>
      <c r="CX24" s="7"/>
      <c r="CY24" s="7"/>
      <c r="CZ24" s="7"/>
      <c r="DA24" s="7"/>
      <c r="DB24" s="7"/>
      <c r="DC24" s="7"/>
      <c r="DD24" s="7"/>
      <c r="DE24" s="7"/>
      <c r="DF24" s="7"/>
      <c r="DG24" s="7"/>
      <c r="DH24" s="7"/>
    </row>
    <row r="25" spans="1:112" x14ac:dyDescent="0.35">
      <c r="A25" s="6">
        <f t="shared" si="20"/>
        <v>45672</v>
      </c>
      <c r="B25" s="7">
        <f>VLOOKUP($A25,HAVERD!$A:$FM,B$2,FALSE)</f>
        <v>98.3</v>
      </c>
      <c r="C25" s="7">
        <f>VLOOKUP($A25,HAVERD!$A:$FM,C$2,FALSE)</f>
        <v>93.15</v>
      </c>
      <c r="D25" s="7">
        <f>VLOOKUP($A25,HAVERD!$A:$FM,D$2,FALSE)</f>
        <v>88.65</v>
      </c>
      <c r="E25" s="7">
        <f>VLOOKUP($A25,HAVERD!$A:$FM,E$2,FALSE)</f>
        <v>86.25</v>
      </c>
      <c r="F25" s="7">
        <f>VLOOKUP($A25,HAVERD!$A:$FM,F$2,FALSE)</f>
        <v>85.35</v>
      </c>
      <c r="G25" s="7">
        <f>VLOOKUP($A25,HAVERD!$A:$FM,G$2,FALSE)</f>
        <v>85.25</v>
      </c>
      <c r="H25" s="7">
        <f>VLOOKUP($A25,HAVERD!$A:$FM,H$2,FALSE)</f>
        <v>85.2</v>
      </c>
      <c r="I25" s="7">
        <f>VLOOKUP($A25,HAVERD!$A:$FM,I$2,FALSE)</f>
        <v>87.9</v>
      </c>
      <c r="J25" s="7">
        <f>VLOOKUP($A25,HAVERD!$A:$FM,J$2,FALSE)</f>
        <v>89.65</v>
      </c>
      <c r="K25" s="7">
        <f>VLOOKUP($A25,HAVERD!$A:$FM,K$2,FALSE)</f>
        <v>90.15</v>
      </c>
      <c r="L25" s="7">
        <f>VLOOKUP($A25,HAVERD!$A:$FM,L$2,FALSE)</f>
        <v>91.6</v>
      </c>
      <c r="M25" s="7">
        <f>VLOOKUP($A25,HAVERD!$A:$FM,M$2,FALSE)</f>
        <v>94.55</v>
      </c>
      <c r="N25" s="7">
        <f>VLOOKUP($A25,HAVERD!$A:$FM,N$2,FALSE)</f>
        <v>95</v>
      </c>
      <c r="O25" s="7">
        <f>VLOOKUP($A25,HAVERD!$A:$FM,O$2,FALSE)</f>
        <v>89.9</v>
      </c>
      <c r="P25" s="7">
        <f>VLOOKUP($A25,HAVERD!$A:$FM,P$2,FALSE)</f>
        <v>76.150000000000006</v>
      </c>
      <c r="Q25" s="7">
        <f>VLOOKUP($A25,HAVERD!$A:$FM,Q$2,FALSE)</f>
        <v>71.75</v>
      </c>
      <c r="R25" s="7">
        <f>VLOOKUP($A25,HAVERD!$A:$FM,R$2,FALSE)</f>
        <v>70.650000000000006</v>
      </c>
      <c r="S25" s="7">
        <f>VLOOKUP($A25,HAVERD!$A:$FM,S$2,FALSE)</f>
        <v>68.8</v>
      </c>
      <c r="T25" s="7">
        <f>VLOOKUP($A25,HAVERD!$A:$FM,T$2,FALSE)</f>
        <v>68.55</v>
      </c>
      <c r="U25" s="7">
        <f>VLOOKUP($A25,HAVERD!$A:$FM,U$2,FALSE)</f>
        <v>70.95</v>
      </c>
      <c r="V25" s="7">
        <f>VLOOKUP($A25,HAVERD!$A:$FM,V$2,FALSE)</f>
        <v>78.05</v>
      </c>
      <c r="W25" s="7">
        <f>VLOOKUP($A25,HAVERD!$A:$FM,W$2,FALSE)</f>
        <v>80.349999999999994</v>
      </c>
      <c r="X25" s="7">
        <f>VLOOKUP($A25,HAVERD!$A:$FM,X$2,FALSE)</f>
        <v>80.650000000000006</v>
      </c>
      <c r="Y25" s="7">
        <f>VLOOKUP($A25,HAVERD!$A:$FM,Y$2,FALSE)</f>
        <v>80.650000000000006</v>
      </c>
      <c r="Z25" s="7">
        <f>VLOOKUP($A25,HAVERD!$A:$FM,Z$2,FALSE)</f>
        <v>80</v>
      </c>
      <c r="AA25" s="7">
        <f>VLOOKUP($A25,HAVERD!$A:$FM,AA$2,FALSE)</f>
        <v>75.95</v>
      </c>
      <c r="AB25" s="7">
        <f>VLOOKUP($A25,HAVERD!$A:$FM,AB$2,FALSE)</f>
        <v>64.900000000000006</v>
      </c>
      <c r="AC25" s="7">
        <f>VLOOKUP($A25,HAVERD!$A:$FM,AC$2,FALSE)</f>
        <v>61.4</v>
      </c>
      <c r="AD25" s="7">
        <f>VLOOKUP($A25,HAVERD!$A:$FM,AD$2,FALSE)</f>
        <v>61.2</v>
      </c>
      <c r="AE25" s="7">
        <f>VLOOKUP($A25,HAVERD!$A:$FM,AE$2,FALSE)</f>
        <v>61.45</v>
      </c>
      <c r="AF25" s="7">
        <f>VLOOKUP($A25,HAVERD!$A:$FM,AF$2,FALSE)</f>
        <v>62</v>
      </c>
      <c r="AG25" s="7">
        <f>VLOOKUP($A25,HAVERD!$A:$FM,AG$2,FALSE)</f>
        <v>64.650000000000006</v>
      </c>
      <c r="AH25" s="7">
        <f>VLOOKUP($A25,HAVERD!$A:$FM,AH$2,FALSE)</f>
        <v>71.900000000000006</v>
      </c>
      <c r="AI25" s="7">
        <f>VLOOKUP($A25,HAVERD!$A:$FM,AI$2,FALSE)</f>
        <v>74.25</v>
      </c>
      <c r="AJ25" s="7">
        <f>VLOOKUP($A25,HAVERD!$A:$FM,AJ$2,FALSE)</f>
        <v>74.5</v>
      </c>
      <c r="AK25" s="7">
        <f>VLOOKUP($A25,HAVERD!$A:$FM,AK$2,FALSE)</f>
        <v>74.400000000000006</v>
      </c>
      <c r="AL25" s="7">
        <f>VLOOKUP($A25,HAVERD!$A:$FM,AL$2,FALSE)</f>
        <v>73.900000000000006</v>
      </c>
      <c r="AM25" s="7">
        <f>VLOOKUP($A25,HAVERD!$A:$FM,AM$2,FALSE)</f>
        <v>71.3</v>
      </c>
      <c r="AN25" s="7">
        <f>VLOOKUP($A25,HAVERD!$A:$FM,AN$2,FALSE)</f>
        <v>64.150000000000006</v>
      </c>
      <c r="AO25" s="7">
        <f>VLOOKUP($A25,HAVERD!$A:$FM,AO$2,FALSE)</f>
        <v>61.9</v>
      </c>
      <c r="AP25" s="7">
        <f>VLOOKUP($A25,HAVERD!$A:$FM,AP$2,FALSE)</f>
        <v>61.75</v>
      </c>
      <c r="AQ25" s="7">
        <f>VLOOKUP($A25,HAVERD!$A:$FM,AQ$2,FALSE)</f>
        <v>61.9</v>
      </c>
      <c r="AR25" s="7">
        <f>VLOOKUP($A25,HAVERD!$A:$FM,AR$2,FALSE)</f>
        <v>62.35</v>
      </c>
      <c r="AS25" s="7">
        <f>VLOOKUP($A25,HAVERD!$A:$FM,AS$2,FALSE)</f>
        <v>64.400000000000006</v>
      </c>
      <c r="AT25" s="7">
        <f>VLOOKUP($A25,HAVERD!$A:$FM,AT$2,FALSE)</f>
        <v>70.150000000000006</v>
      </c>
      <c r="AU25" s="7">
        <f>VLOOKUP($A25,HAVERD!$A:$FM,AU$2,FALSE)</f>
        <v>72</v>
      </c>
      <c r="AV25" s="7">
        <f>VLOOKUP($A25,HAVERD!$A:$FM,AV$2,FALSE)</f>
        <v>72.25</v>
      </c>
      <c r="AW25" s="7">
        <f>VLOOKUP($A25,HAVERD!$A:$FM,AW$2,FALSE)</f>
        <v>72.2</v>
      </c>
      <c r="AZ25" s="6">
        <f t="shared" si="21"/>
        <v>45758</v>
      </c>
      <c r="BA25" s="7">
        <f>_xlfn.IFNA(VLOOKUP($AZ25,HAVERD!$A:$FM,BA$2,FALSE),"")</f>
        <v>71.599999999999994</v>
      </c>
      <c r="BB25" s="7">
        <f>_xlfn.IFNA(VLOOKUP($AZ25,HAVERD!$A:$FM,BB$2,FALSE),"")</f>
        <v>71.75</v>
      </c>
      <c r="BC25" s="7">
        <f>_xlfn.IFNA(VLOOKUP($AZ25,HAVERD!$A:$FM,BC$2,FALSE),"")</f>
        <v>73.5</v>
      </c>
      <c r="BD25" s="7">
        <f>_xlfn.IFNA(VLOOKUP($AZ25,HAVERD!$A:$FM,BD$2,FALSE),"")</f>
        <v>72</v>
      </c>
      <c r="BE25" s="7">
        <f>_xlfn.IFNA(VLOOKUP($AZ25,HAVERD!$A:$FM,BE$2,FALSE),"")</f>
        <v>80.099999999999994</v>
      </c>
      <c r="BF25" s="7">
        <f>_xlfn.IFNA(VLOOKUP($AZ25,HAVERD!$A:$FM,BF$2,FALSE),"")</f>
        <v>81.3</v>
      </c>
      <c r="BG25" s="7">
        <f>_xlfn.IFNA(VLOOKUP($AZ25,HAVERD!$A:$FM,BG$2,FALSE),"")</f>
        <v>82.85</v>
      </c>
      <c r="BH25" s="7">
        <f>_xlfn.IFNA(VLOOKUP($AZ25,HAVERD!$A:$FM,BH$2,FALSE),"")</f>
        <v>83.45</v>
      </c>
      <c r="BI25" s="7">
        <f>_xlfn.IFNA(VLOOKUP($AZ25,HAVERD!$A:$FM,BI$2,FALSE),"")</f>
        <v>84.55</v>
      </c>
      <c r="BJ25" s="7">
        <f>_xlfn.IFNA(VLOOKUP($AZ25,HAVERD!$A:$FM,BJ$2,FALSE),"")</f>
        <v>84.9</v>
      </c>
      <c r="BK25" s="7">
        <f>_xlfn.IFNA(VLOOKUP($AZ25,HAVERD!$A:$FM,BK$2,FALSE),"")</f>
        <v>79.45</v>
      </c>
      <c r="BL25" s="7">
        <f>_xlfn.IFNA(VLOOKUP($AZ25,HAVERD!$A:$FM,BL$2,FALSE),"")</f>
        <v>72.95</v>
      </c>
      <c r="BM25" s="7">
        <f>_xlfn.IFNA(VLOOKUP($AZ25,HAVERD!$A:$FM,BM$2,FALSE),"")</f>
        <v>70.900000000000006</v>
      </c>
      <c r="BN25" s="7">
        <f>_xlfn.IFNA(VLOOKUP($AZ25,HAVERD!$A:$FM,BN$2,FALSE),"")</f>
        <v>70.099999999999994</v>
      </c>
      <c r="BO25" s="7">
        <f>_xlfn.IFNA(VLOOKUP($AZ25,HAVERD!$A:$FM,BO$2,FALSE),"")</f>
        <v>68.8</v>
      </c>
      <c r="BP25" s="7">
        <f>_xlfn.IFNA(VLOOKUP($AZ25,HAVERD!$A:$FM,BP$2,FALSE),"")</f>
        <v>68.599999999999994</v>
      </c>
      <c r="BQ25" s="7">
        <f>_xlfn.IFNA(VLOOKUP($AZ25,HAVERD!$A:$FM,BQ$2,FALSE),"")</f>
        <v>70.95</v>
      </c>
      <c r="BR25" s="7">
        <f>_xlfn.IFNA(VLOOKUP($AZ25,HAVERD!$A:$FM,BR$2,FALSE),"")</f>
        <v>77.650000000000006</v>
      </c>
      <c r="BS25" s="7">
        <f>_xlfn.IFNA(VLOOKUP($AZ25,HAVERD!$A:$FM,BS$2,FALSE),"")</f>
        <v>79.8</v>
      </c>
      <c r="BT25" s="7">
        <f>_xlfn.IFNA(VLOOKUP($AZ25,HAVERD!$A:$FM,BT$2,FALSE),"")</f>
        <v>80.099999999999994</v>
      </c>
      <c r="BU25" s="7">
        <f>_xlfn.IFNA(VLOOKUP($AZ25,HAVERD!$A:$FM,BU$2,FALSE),"")</f>
        <v>80.05</v>
      </c>
      <c r="BV25" s="7">
        <f>_xlfn.IFNA(VLOOKUP($AZ25,HAVERD!$A:$FM,BV$2,FALSE),"")</f>
        <v>79.5</v>
      </c>
      <c r="BW25" s="7">
        <f>_xlfn.IFNA(VLOOKUP($AZ25,HAVERD!$A:$FM,BW$2,FALSE),"")</f>
        <v>75.900000000000006</v>
      </c>
      <c r="BX25" s="7">
        <f>_xlfn.IFNA(VLOOKUP($AZ25,HAVERD!$A:$FM,BX$2,FALSE),"")</f>
        <v>66.099999999999994</v>
      </c>
      <c r="BY25" s="7">
        <f>_xlfn.IFNA(VLOOKUP($AZ25,HAVERD!$A:$FM,BY$2,FALSE),"")</f>
        <v>63</v>
      </c>
      <c r="BZ25" s="7">
        <f>_xlfn.IFNA(VLOOKUP($AZ25,HAVERD!$A:$FM,BZ$2,FALSE),"")</f>
        <v>62.8</v>
      </c>
      <c r="CA25" s="7">
        <f>_xlfn.IFNA(VLOOKUP($AZ25,HAVERD!$A:$FM,CA$2,FALSE),"")</f>
        <v>63.05</v>
      </c>
      <c r="CB25" s="7">
        <f>_xlfn.IFNA(VLOOKUP($AZ25,HAVERD!$A:$FM,CB$2,FALSE),"")</f>
        <v>63.55</v>
      </c>
      <c r="CC25" s="7">
        <f>_xlfn.IFNA(VLOOKUP($AZ25,HAVERD!$A:$FM,CC$2,FALSE),"")</f>
        <v>66.05</v>
      </c>
      <c r="CD25" s="7">
        <f>_xlfn.IFNA(VLOOKUP($AZ25,HAVERD!$A:$FM,CD$2,FALSE),"")</f>
        <v>72.849999999999994</v>
      </c>
      <c r="CE25" s="7">
        <f>_xlfn.IFNA(VLOOKUP($AZ25,HAVERD!$A:$FM,CE$2,FALSE),"")</f>
        <v>75.05</v>
      </c>
      <c r="CF25" s="7">
        <f>_xlfn.IFNA(VLOOKUP($AZ25,HAVERD!$A:$FM,CF$2,FALSE),"")</f>
        <v>75.3</v>
      </c>
      <c r="CG25" s="7">
        <f>_xlfn.IFNA(VLOOKUP($AZ25,HAVERD!$A:$FM,CG$2,FALSE),"")</f>
        <v>75.25</v>
      </c>
      <c r="CH25" s="7">
        <f>_xlfn.IFNA(VLOOKUP($AZ25,HAVERD!$A:$FM,CH$2,FALSE),"")</f>
        <v>74.75</v>
      </c>
      <c r="CI25" s="7">
        <f>_xlfn.IFNA(VLOOKUP($AZ25,HAVERD!$A:$FM,CI$2,FALSE),"")</f>
        <v>72</v>
      </c>
      <c r="CJ25" s="7">
        <f>_xlfn.IFNA(VLOOKUP($AZ25,HAVERD!$A:$FM,CJ$2,FALSE),"")</f>
        <v>64.5</v>
      </c>
      <c r="CK25" s="7">
        <f>_xlfn.IFNA(VLOOKUP($AZ25,HAVERD!$A:$FM,CK$2,FALSE),"")</f>
        <v>62.15</v>
      </c>
      <c r="CL25" s="7">
        <f>_xlfn.IFNA(VLOOKUP($AZ25,HAVERD!$A:$FM,CL$2,FALSE),"")</f>
        <v>61.95</v>
      </c>
      <c r="CM25" s="7">
        <f>_xlfn.IFNA(VLOOKUP($AZ25,HAVERD!$A:$FM,CM$2,FALSE),"")</f>
        <v>62.1</v>
      </c>
      <c r="CN25" s="7">
        <f>_xlfn.IFNA(VLOOKUP($AZ25,HAVERD!$A:$FM,CN$2,FALSE),"")</f>
        <v>62.6</v>
      </c>
      <c r="CO25" s="7">
        <f>_xlfn.IFNA(VLOOKUP($AZ25,HAVERD!$A:$FM,CO$2,FALSE),"")</f>
        <v>65.400000000000006</v>
      </c>
      <c r="CP25" s="7">
        <f>_xlfn.IFNA(VLOOKUP($AZ25,HAVERD!$A:$FM,CP$2,FALSE),"")</f>
        <v>73.150000000000006</v>
      </c>
      <c r="CQ25" s="7">
        <f>_xlfn.IFNA(VLOOKUP($AZ25,HAVERD!$A:$FM,CQ$2,FALSE),"")</f>
        <v>75.599999999999994</v>
      </c>
      <c r="CR25" s="7">
        <f>_xlfn.IFNA(VLOOKUP($AZ25,HAVERD!$A:$FM,CR$2,FALSE),"")</f>
        <v>75.849999999999994</v>
      </c>
      <c r="CS25" s="7">
        <f>_xlfn.IFNA(VLOOKUP($AZ25,HAVERD!$A:$FM,CS$2,FALSE),"")</f>
        <v>75.7</v>
      </c>
      <c r="CT25" s="7">
        <f>_xlfn.IFNA(VLOOKUP($AZ25,HAVERD!$A:$FM,CT$2,FALSE),"")</f>
        <v>75.25</v>
      </c>
      <c r="CU25" s="7">
        <f>_xlfn.IFNA(VLOOKUP($AZ25,HAVERD!$A:$FM,CU$2,FALSE),"")</f>
        <v>72.900000000000006</v>
      </c>
      <c r="CV25" s="7">
        <f>_xlfn.IFNA(VLOOKUP($AZ25,HAVERD!$A:$FM,CV$2,FALSE),"")</f>
        <v>66.55</v>
      </c>
      <c r="CW25" s="7"/>
      <c r="CX25" s="7"/>
      <c r="CY25" s="7"/>
      <c r="CZ25" s="7"/>
      <c r="DA25" s="7"/>
      <c r="DB25" s="7"/>
      <c r="DC25" s="7"/>
      <c r="DD25" s="7"/>
      <c r="DE25" s="7"/>
      <c r="DF25" s="7"/>
      <c r="DG25" s="7"/>
      <c r="DH25" s="7"/>
    </row>
    <row r="26" spans="1:112" x14ac:dyDescent="0.35">
      <c r="A26" s="6">
        <f t="shared" si="20"/>
        <v>45673</v>
      </c>
      <c r="B26" s="7">
        <f>VLOOKUP($A26,HAVERD!$A:$FM,B$2,FALSE)</f>
        <v>95.7</v>
      </c>
      <c r="C26" s="7">
        <f>VLOOKUP($A26,HAVERD!$A:$FM,C$2,FALSE)</f>
        <v>91.65</v>
      </c>
      <c r="D26" s="7">
        <f>VLOOKUP($A26,HAVERD!$A:$FM,D$2,FALSE)</f>
        <v>87.35</v>
      </c>
      <c r="E26" s="7">
        <f>VLOOKUP($A26,HAVERD!$A:$FM,E$2,FALSE)</f>
        <v>84.95</v>
      </c>
      <c r="F26" s="7">
        <f>VLOOKUP($A26,HAVERD!$A:$FM,F$2,FALSE)</f>
        <v>84.1</v>
      </c>
      <c r="G26" s="7">
        <f>VLOOKUP($A26,HAVERD!$A:$FM,G$2,FALSE)</f>
        <v>83.7</v>
      </c>
      <c r="H26" s="7">
        <f>VLOOKUP($A26,HAVERD!$A:$FM,H$2,FALSE)</f>
        <v>83.65</v>
      </c>
      <c r="I26" s="7">
        <f>VLOOKUP($A26,HAVERD!$A:$FM,I$2,FALSE)</f>
        <v>86.35</v>
      </c>
      <c r="J26" s="7">
        <f>VLOOKUP($A26,HAVERD!$A:$FM,J$2,FALSE)</f>
        <v>89</v>
      </c>
      <c r="K26" s="7">
        <f>VLOOKUP($A26,HAVERD!$A:$FM,K$2,FALSE)</f>
        <v>89.5</v>
      </c>
      <c r="L26" s="7">
        <f>VLOOKUP($A26,HAVERD!$A:$FM,L$2,FALSE)</f>
        <v>90.95</v>
      </c>
      <c r="M26" s="7">
        <f>VLOOKUP($A26,HAVERD!$A:$FM,M$2,FALSE)</f>
        <v>93.95</v>
      </c>
      <c r="N26" s="7">
        <f>VLOOKUP($A26,HAVERD!$A:$FM,N$2,FALSE)</f>
        <v>94.4</v>
      </c>
      <c r="O26" s="7">
        <f>VLOOKUP($A26,HAVERD!$A:$FM,O$2,FALSE)</f>
        <v>89.3</v>
      </c>
      <c r="P26" s="7">
        <f>VLOOKUP($A26,HAVERD!$A:$FM,P$2,FALSE)</f>
        <v>75.650000000000006</v>
      </c>
      <c r="Q26" s="7">
        <f>VLOOKUP($A26,HAVERD!$A:$FM,Q$2,FALSE)</f>
        <v>71.3</v>
      </c>
      <c r="R26" s="7">
        <f>VLOOKUP($A26,HAVERD!$A:$FM,R$2,FALSE)</f>
        <v>70.25</v>
      </c>
      <c r="S26" s="7">
        <f>VLOOKUP($A26,HAVERD!$A:$FM,S$2,FALSE)</f>
        <v>68.650000000000006</v>
      </c>
      <c r="T26" s="7">
        <f>VLOOKUP($A26,HAVERD!$A:$FM,T$2,FALSE)</f>
        <v>68.45</v>
      </c>
      <c r="U26" s="7">
        <f>VLOOKUP($A26,HAVERD!$A:$FM,U$2,FALSE)</f>
        <v>70.650000000000006</v>
      </c>
      <c r="V26" s="7">
        <f>VLOOKUP($A26,HAVERD!$A:$FM,V$2,FALSE)</f>
        <v>77.2</v>
      </c>
      <c r="W26" s="7">
        <f>VLOOKUP($A26,HAVERD!$A:$FM,W$2,FALSE)</f>
        <v>79.349999999999994</v>
      </c>
      <c r="X26" s="7">
        <f>VLOOKUP($A26,HAVERD!$A:$FM,X$2,FALSE)</f>
        <v>79.650000000000006</v>
      </c>
      <c r="Y26" s="7">
        <f>VLOOKUP($A26,HAVERD!$A:$FM,Y$2,FALSE)</f>
        <v>79.650000000000006</v>
      </c>
      <c r="Z26" s="7">
        <f>VLOOKUP($A26,HAVERD!$A:$FM,Z$2,FALSE)</f>
        <v>79.05</v>
      </c>
      <c r="AA26" s="7">
        <f>VLOOKUP($A26,HAVERD!$A:$FM,AA$2,FALSE)</f>
        <v>75.2</v>
      </c>
      <c r="AB26" s="7">
        <f>VLOOKUP($A26,HAVERD!$A:$FM,AB$2,FALSE)</f>
        <v>64.3</v>
      </c>
      <c r="AC26" s="7">
        <f>VLOOKUP($A26,HAVERD!$A:$FM,AC$2,FALSE)</f>
        <v>60.9</v>
      </c>
      <c r="AD26" s="7">
        <f>VLOOKUP($A26,HAVERD!$A:$FM,AD$2,FALSE)</f>
        <v>60.7</v>
      </c>
      <c r="AE26" s="7">
        <f>VLOOKUP($A26,HAVERD!$A:$FM,AE$2,FALSE)</f>
        <v>60.95</v>
      </c>
      <c r="AF26" s="7">
        <f>VLOOKUP($A26,HAVERD!$A:$FM,AF$2,FALSE)</f>
        <v>61.5</v>
      </c>
      <c r="AG26" s="7">
        <f>VLOOKUP($A26,HAVERD!$A:$FM,AG$2,FALSE)</f>
        <v>63.85</v>
      </c>
      <c r="AH26" s="7">
        <f>VLOOKUP($A26,HAVERD!$A:$FM,AH$2,FALSE)</f>
        <v>70.5</v>
      </c>
      <c r="AI26" s="7">
        <f>VLOOKUP($A26,HAVERD!$A:$FM,AI$2,FALSE)</f>
        <v>72.650000000000006</v>
      </c>
      <c r="AJ26" s="7">
        <f>VLOOKUP($A26,HAVERD!$A:$FM,AJ$2,FALSE)</f>
        <v>72.849999999999994</v>
      </c>
      <c r="AK26" s="7">
        <f>VLOOKUP($A26,HAVERD!$A:$FM,AK$2,FALSE)</f>
        <v>72.75</v>
      </c>
      <c r="AL26" s="7">
        <f>VLOOKUP($A26,HAVERD!$A:$FM,AL$2,FALSE)</f>
        <v>72.349999999999994</v>
      </c>
      <c r="AM26" s="7">
        <f>VLOOKUP($A26,HAVERD!$A:$FM,AM$2,FALSE)</f>
        <v>70.2</v>
      </c>
      <c r="AN26" s="7">
        <f>VLOOKUP($A26,HAVERD!$A:$FM,AN$2,FALSE)</f>
        <v>64.150000000000006</v>
      </c>
      <c r="AO26" s="7">
        <f>VLOOKUP($A26,HAVERD!$A:$FM,AO$2,FALSE)</f>
        <v>62.25</v>
      </c>
      <c r="AP26" s="7">
        <f>VLOOKUP($A26,HAVERD!$A:$FM,AP$2,FALSE)</f>
        <v>62.1</v>
      </c>
      <c r="AQ26" s="7">
        <f>VLOOKUP($A26,HAVERD!$A:$FM,AQ$2,FALSE)</f>
        <v>62.25</v>
      </c>
      <c r="AR26" s="7">
        <f>VLOOKUP($A26,HAVERD!$A:$FM,AR$2,FALSE)</f>
        <v>62.65</v>
      </c>
      <c r="AS26" s="7">
        <f>VLOOKUP($A26,HAVERD!$A:$FM,AS$2,FALSE)</f>
        <v>64.650000000000006</v>
      </c>
      <c r="AT26" s="7">
        <f>VLOOKUP($A26,HAVERD!$A:$FM,AT$2,FALSE)</f>
        <v>70.400000000000006</v>
      </c>
      <c r="AU26" s="7">
        <f>VLOOKUP($A26,HAVERD!$A:$FM,AU$2,FALSE)</f>
        <v>72.25</v>
      </c>
      <c r="AV26" s="7">
        <f>VLOOKUP($A26,HAVERD!$A:$FM,AV$2,FALSE)</f>
        <v>72.5</v>
      </c>
      <c r="AW26" s="7">
        <f>VLOOKUP($A26,HAVERD!$A:$FM,AW$2,FALSE)</f>
        <v>72.45</v>
      </c>
      <c r="AZ26" s="6">
        <f t="shared" si="21"/>
        <v>45761</v>
      </c>
      <c r="BA26" s="7">
        <f>_xlfn.IFNA(VLOOKUP($AZ26,HAVERD!$A:$FM,BA$2,FALSE),"")</f>
        <v>73.25</v>
      </c>
      <c r="BB26" s="7">
        <f>_xlfn.IFNA(VLOOKUP($AZ26,HAVERD!$A:$FM,BB$2,FALSE),"")</f>
        <v>73.8</v>
      </c>
      <c r="BC26" s="7">
        <f>_xlfn.IFNA(VLOOKUP($AZ26,HAVERD!$A:$FM,BC$2,FALSE),"")</f>
        <v>75.2</v>
      </c>
      <c r="BD26" s="7">
        <f>_xlfn.IFNA(VLOOKUP($AZ26,HAVERD!$A:$FM,BD$2,FALSE),"")</f>
        <v>73.650000000000006</v>
      </c>
      <c r="BE26" s="7">
        <f>_xlfn.IFNA(VLOOKUP($AZ26,HAVERD!$A:$FM,BE$2,FALSE),"")</f>
        <v>82.2</v>
      </c>
      <c r="BF26" s="7">
        <f>_xlfn.IFNA(VLOOKUP($AZ26,HAVERD!$A:$FM,BF$2,FALSE),"")</f>
        <v>82.75</v>
      </c>
      <c r="BG26" s="7">
        <f>_xlfn.IFNA(VLOOKUP($AZ26,HAVERD!$A:$FM,BG$2,FALSE),"")</f>
        <v>84.3</v>
      </c>
      <c r="BH26" s="7">
        <f>_xlfn.IFNA(VLOOKUP($AZ26,HAVERD!$A:$FM,BH$2,FALSE),"")</f>
        <v>84.9</v>
      </c>
      <c r="BI26" s="7">
        <f>_xlfn.IFNA(VLOOKUP($AZ26,HAVERD!$A:$FM,BI$2,FALSE),"")</f>
        <v>86.05</v>
      </c>
      <c r="BJ26" s="7">
        <f>_xlfn.IFNA(VLOOKUP($AZ26,HAVERD!$A:$FM,BJ$2,FALSE),"")</f>
        <v>86.4</v>
      </c>
      <c r="BK26" s="7">
        <f>_xlfn.IFNA(VLOOKUP($AZ26,HAVERD!$A:$FM,BK$2,FALSE),"")</f>
        <v>80.95</v>
      </c>
      <c r="BL26" s="7">
        <f>_xlfn.IFNA(VLOOKUP($AZ26,HAVERD!$A:$FM,BL$2,FALSE),"")</f>
        <v>73.349999999999994</v>
      </c>
      <c r="BM26" s="7">
        <f>_xlfn.IFNA(VLOOKUP($AZ26,HAVERD!$A:$FM,BM$2,FALSE),"")</f>
        <v>71.3</v>
      </c>
      <c r="BN26" s="7">
        <f>_xlfn.IFNA(VLOOKUP($AZ26,HAVERD!$A:$FM,BN$2,FALSE),"")</f>
        <v>70.5</v>
      </c>
      <c r="BO26" s="7">
        <f>_xlfn.IFNA(VLOOKUP($AZ26,HAVERD!$A:$FM,BO$2,FALSE),"")</f>
        <v>69.2</v>
      </c>
      <c r="BP26" s="7">
        <f>_xlfn.IFNA(VLOOKUP($AZ26,HAVERD!$A:$FM,BP$2,FALSE),"")</f>
        <v>69</v>
      </c>
      <c r="BQ26" s="7">
        <f>_xlfn.IFNA(VLOOKUP($AZ26,HAVERD!$A:$FM,BQ$2,FALSE),"")</f>
        <v>71.349999999999994</v>
      </c>
      <c r="BR26" s="7">
        <f>_xlfn.IFNA(VLOOKUP($AZ26,HAVERD!$A:$FM,BR$2,FALSE),"")</f>
        <v>78</v>
      </c>
      <c r="BS26" s="7">
        <f>_xlfn.IFNA(VLOOKUP($AZ26,HAVERD!$A:$FM,BS$2,FALSE),"")</f>
        <v>80.099999999999994</v>
      </c>
      <c r="BT26" s="7">
        <f>_xlfn.IFNA(VLOOKUP($AZ26,HAVERD!$A:$FM,BT$2,FALSE),"")</f>
        <v>80.400000000000006</v>
      </c>
      <c r="BU26" s="7">
        <f>_xlfn.IFNA(VLOOKUP($AZ26,HAVERD!$A:$FM,BU$2,FALSE),"")</f>
        <v>80.400000000000006</v>
      </c>
      <c r="BV26" s="7">
        <f>_xlfn.IFNA(VLOOKUP($AZ26,HAVERD!$A:$FM,BV$2,FALSE),"")</f>
        <v>79.8</v>
      </c>
      <c r="BW26" s="7">
        <f>_xlfn.IFNA(VLOOKUP($AZ26,HAVERD!$A:$FM,BW$2,FALSE),"")</f>
        <v>76.150000000000006</v>
      </c>
      <c r="BX26" s="7">
        <f>_xlfn.IFNA(VLOOKUP($AZ26,HAVERD!$A:$FM,BX$2,FALSE),"")</f>
        <v>66.2</v>
      </c>
      <c r="BY26" s="7">
        <f>_xlfn.IFNA(VLOOKUP($AZ26,HAVERD!$A:$FM,BY$2,FALSE),"")</f>
        <v>63.1</v>
      </c>
      <c r="BZ26" s="7">
        <f>_xlfn.IFNA(VLOOKUP($AZ26,HAVERD!$A:$FM,BZ$2,FALSE),"")</f>
        <v>62.9</v>
      </c>
      <c r="CA26" s="7">
        <f>_xlfn.IFNA(VLOOKUP($AZ26,HAVERD!$A:$FM,CA$2,FALSE),"")</f>
        <v>63.15</v>
      </c>
      <c r="CB26" s="7">
        <f>_xlfn.IFNA(VLOOKUP($AZ26,HAVERD!$A:$FM,CB$2,FALSE),"")</f>
        <v>63.65</v>
      </c>
      <c r="CC26" s="7">
        <f>_xlfn.IFNA(VLOOKUP($AZ26,HAVERD!$A:$FM,CC$2,FALSE),"")</f>
        <v>66</v>
      </c>
      <c r="CD26" s="7">
        <f>_xlfn.IFNA(VLOOKUP($AZ26,HAVERD!$A:$FM,CD$2,FALSE),"")</f>
        <v>72.55</v>
      </c>
      <c r="CE26" s="7">
        <f>_xlfn.IFNA(VLOOKUP($AZ26,HAVERD!$A:$FM,CE$2,FALSE),"")</f>
        <v>74.599999999999994</v>
      </c>
      <c r="CF26" s="7">
        <f>_xlfn.IFNA(VLOOKUP($AZ26,HAVERD!$A:$FM,CF$2,FALSE),"")</f>
        <v>74.849999999999994</v>
      </c>
      <c r="CG26" s="7">
        <f>_xlfn.IFNA(VLOOKUP($AZ26,HAVERD!$A:$FM,CG$2,FALSE),"")</f>
        <v>74.8</v>
      </c>
      <c r="CH26" s="7">
        <f>_xlfn.IFNA(VLOOKUP($AZ26,HAVERD!$A:$FM,CH$2,FALSE),"")</f>
        <v>74.3</v>
      </c>
      <c r="CI26" s="7">
        <f>_xlfn.IFNA(VLOOKUP($AZ26,HAVERD!$A:$FM,CI$2,FALSE),"")</f>
        <v>71.7</v>
      </c>
      <c r="CJ26" s="7">
        <f>_xlfn.IFNA(VLOOKUP($AZ26,HAVERD!$A:$FM,CJ$2,FALSE),"")</f>
        <v>64.55</v>
      </c>
      <c r="CK26" s="7">
        <f>_xlfn.IFNA(VLOOKUP($AZ26,HAVERD!$A:$FM,CK$2,FALSE),"")</f>
        <v>62.3</v>
      </c>
      <c r="CL26" s="7">
        <f>_xlfn.IFNA(VLOOKUP($AZ26,HAVERD!$A:$FM,CL$2,FALSE),"")</f>
        <v>62.15</v>
      </c>
      <c r="CM26" s="7">
        <f>_xlfn.IFNA(VLOOKUP($AZ26,HAVERD!$A:$FM,CM$2,FALSE),"")</f>
        <v>62.3</v>
      </c>
      <c r="CN26" s="7">
        <f>_xlfn.IFNA(VLOOKUP($AZ26,HAVERD!$A:$FM,CN$2,FALSE),"")</f>
        <v>62.75</v>
      </c>
      <c r="CO26" s="7">
        <f>_xlfn.IFNA(VLOOKUP($AZ26,HAVERD!$A:$FM,CO$2,FALSE),"")</f>
        <v>64.849999999999994</v>
      </c>
      <c r="CP26" s="7">
        <f>_xlfn.IFNA(VLOOKUP($AZ26,HAVERD!$A:$FM,CP$2,FALSE),"")</f>
        <v>70.75</v>
      </c>
      <c r="CQ26" s="7">
        <f>_xlfn.IFNA(VLOOKUP($AZ26,HAVERD!$A:$FM,CQ$2,FALSE),"")</f>
        <v>72.650000000000006</v>
      </c>
      <c r="CR26" s="7">
        <f>_xlfn.IFNA(VLOOKUP($AZ26,HAVERD!$A:$FM,CR$2,FALSE),"")</f>
        <v>72.849999999999994</v>
      </c>
      <c r="CS26" s="7">
        <f>_xlfn.IFNA(VLOOKUP($AZ26,HAVERD!$A:$FM,CS$2,FALSE),"")</f>
        <v>72.8</v>
      </c>
      <c r="CT26" s="7">
        <f>_xlfn.IFNA(VLOOKUP($AZ26,HAVERD!$A:$FM,CT$2,FALSE),"")</f>
        <v>72.349999999999994</v>
      </c>
      <c r="CU26" s="7">
        <f>_xlfn.IFNA(VLOOKUP($AZ26,HAVERD!$A:$FM,CU$2,FALSE),"")</f>
        <v>70.05</v>
      </c>
      <c r="CV26" s="7">
        <f>_xlfn.IFNA(VLOOKUP($AZ26,HAVERD!$A:$FM,CV$2,FALSE),"")</f>
        <v>63.7</v>
      </c>
      <c r="CW26" s="7"/>
      <c r="CX26" s="7"/>
      <c r="CY26" s="7"/>
      <c r="CZ26" s="7"/>
      <c r="DA26" s="7"/>
      <c r="DB26" s="7"/>
      <c r="DC26" s="7"/>
      <c r="DD26" s="7"/>
      <c r="DE26" s="7"/>
      <c r="DF26" s="7"/>
      <c r="DG26" s="7"/>
      <c r="DH26" s="7"/>
    </row>
    <row r="27" spans="1:112" x14ac:dyDescent="0.35">
      <c r="A27" s="6">
        <f t="shared" si="20"/>
        <v>45674</v>
      </c>
      <c r="B27" s="7">
        <f>VLOOKUP($A27,HAVERD!$A:$FM,B$2,FALSE)</f>
        <v>96.5</v>
      </c>
      <c r="C27" s="7">
        <f>VLOOKUP($A27,HAVERD!$A:$FM,C$2,FALSE)</f>
        <v>92.7</v>
      </c>
      <c r="D27" s="7">
        <f>VLOOKUP($A27,HAVERD!$A:$FM,D$2,FALSE)</f>
        <v>88.5</v>
      </c>
      <c r="E27" s="7">
        <f>VLOOKUP($A27,HAVERD!$A:$FM,E$2,FALSE)</f>
        <v>86.1</v>
      </c>
      <c r="F27" s="7">
        <f>VLOOKUP($A27,HAVERD!$A:$FM,F$2,FALSE)</f>
        <v>85.35</v>
      </c>
      <c r="G27" s="7">
        <f>VLOOKUP($A27,HAVERD!$A:$FM,G$2,FALSE)</f>
        <v>85.1</v>
      </c>
      <c r="H27" s="7">
        <f>VLOOKUP($A27,HAVERD!$A:$FM,H$2,FALSE)</f>
        <v>85.05</v>
      </c>
      <c r="I27" s="7">
        <f>VLOOKUP($A27,HAVERD!$A:$FM,I$2,FALSE)</f>
        <v>87.75</v>
      </c>
      <c r="J27" s="7">
        <f>VLOOKUP($A27,HAVERD!$A:$FM,J$2,FALSE)</f>
        <v>90.3</v>
      </c>
      <c r="K27" s="7">
        <f>VLOOKUP($A27,HAVERD!$A:$FM,K$2,FALSE)</f>
        <v>90.8</v>
      </c>
      <c r="L27" s="7">
        <f>VLOOKUP($A27,HAVERD!$A:$FM,L$2,FALSE)</f>
        <v>92.25</v>
      </c>
      <c r="M27" s="7">
        <f>VLOOKUP($A27,HAVERD!$A:$FM,M$2,FALSE)</f>
        <v>95.25</v>
      </c>
      <c r="N27" s="7">
        <f>VLOOKUP($A27,HAVERD!$A:$FM,N$2,FALSE)</f>
        <v>95.7</v>
      </c>
      <c r="O27" s="7">
        <f>VLOOKUP($A27,HAVERD!$A:$FM,O$2,FALSE)</f>
        <v>90.6</v>
      </c>
      <c r="P27" s="7">
        <f>VLOOKUP($A27,HAVERD!$A:$FM,P$2,FALSE)</f>
        <v>76.400000000000006</v>
      </c>
      <c r="Q27" s="7">
        <f>VLOOKUP($A27,HAVERD!$A:$FM,Q$2,FALSE)</f>
        <v>71.900000000000006</v>
      </c>
      <c r="R27" s="7">
        <f>VLOOKUP($A27,HAVERD!$A:$FM,R$2,FALSE)</f>
        <v>70.95</v>
      </c>
      <c r="S27" s="7">
        <f>VLOOKUP($A27,HAVERD!$A:$FM,S$2,FALSE)</f>
        <v>69.599999999999994</v>
      </c>
      <c r="T27" s="7">
        <f>VLOOKUP($A27,HAVERD!$A:$FM,T$2,FALSE)</f>
        <v>69.45</v>
      </c>
      <c r="U27" s="7">
        <f>VLOOKUP($A27,HAVERD!$A:$FM,U$2,FALSE)</f>
        <v>71.650000000000006</v>
      </c>
      <c r="V27" s="7">
        <f>VLOOKUP($A27,HAVERD!$A:$FM,V$2,FALSE)</f>
        <v>78.25</v>
      </c>
      <c r="W27" s="7">
        <f>VLOOKUP($A27,HAVERD!$A:$FM,W$2,FALSE)</f>
        <v>80.349999999999994</v>
      </c>
      <c r="X27" s="7">
        <f>VLOOKUP($A27,HAVERD!$A:$FM,X$2,FALSE)</f>
        <v>80.650000000000006</v>
      </c>
      <c r="Y27" s="7">
        <f>VLOOKUP($A27,HAVERD!$A:$FM,Y$2,FALSE)</f>
        <v>80.7</v>
      </c>
      <c r="Z27" s="7">
        <f>VLOOKUP($A27,HAVERD!$A:$FM,Z$2,FALSE)</f>
        <v>80.05</v>
      </c>
      <c r="AA27" s="7">
        <f>VLOOKUP($A27,HAVERD!$A:$FM,AA$2,FALSE)</f>
        <v>76</v>
      </c>
      <c r="AB27" s="7">
        <f>VLOOKUP($A27,HAVERD!$A:$FM,AB$2,FALSE)</f>
        <v>64.55</v>
      </c>
      <c r="AC27" s="7">
        <f>VLOOKUP($A27,HAVERD!$A:$FM,AC$2,FALSE)</f>
        <v>60.95</v>
      </c>
      <c r="AD27" s="7">
        <f>VLOOKUP($A27,HAVERD!$A:$FM,AD$2,FALSE)</f>
        <v>60.75</v>
      </c>
      <c r="AE27" s="7">
        <f>VLOOKUP($A27,HAVERD!$A:$FM,AE$2,FALSE)</f>
        <v>61.05</v>
      </c>
      <c r="AF27" s="7">
        <f>VLOOKUP($A27,HAVERD!$A:$FM,AF$2,FALSE)</f>
        <v>61.55</v>
      </c>
      <c r="AG27" s="7">
        <f>VLOOKUP($A27,HAVERD!$A:$FM,AG$2,FALSE)</f>
        <v>64</v>
      </c>
      <c r="AH27" s="7">
        <f>VLOOKUP($A27,HAVERD!$A:$FM,AH$2,FALSE)</f>
        <v>70.8</v>
      </c>
      <c r="AI27" s="7">
        <f>VLOOKUP($A27,HAVERD!$A:$FM,AI$2,FALSE)</f>
        <v>73</v>
      </c>
      <c r="AJ27" s="7">
        <f>VLOOKUP($A27,HAVERD!$A:$FM,AJ$2,FALSE)</f>
        <v>73.2</v>
      </c>
      <c r="AK27" s="7">
        <f>VLOOKUP($A27,HAVERD!$A:$FM,AK$2,FALSE)</f>
        <v>73.099999999999994</v>
      </c>
      <c r="AL27" s="7">
        <f>VLOOKUP($A27,HAVERD!$A:$FM,AL$2,FALSE)</f>
        <v>72.650000000000006</v>
      </c>
      <c r="AM27" s="7">
        <f>VLOOKUP($A27,HAVERD!$A:$FM,AM$2,FALSE)</f>
        <v>70.349999999999994</v>
      </c>
      <c r="AN27" s="7">
        <f>VLOOKUP($A27,HAVERD!$A:$FM,AN$2,FALSE)</f>
        <v>63.85</v>
      </c>
      <c r="AO27" s="7">
        <f>VLOOKUP($A27,HAVERD!$A:$FM,AO$2,FALSE)</f>
        <v>61.8</v>
      </c>
      <c r="AP27" s="7">
        <f>VLOOKUP($A27,HAVERD!$A:$FM,AP$2,FALSE)</f>
        <v>61.65</v>
      </c>
      <c r="AQ27" s="7">
        <f>VLOOKUP($A27,HAVERD!$A:$FM,AQ$2,FALSE)</f>
        <v>61.8</v>
      </c>
      <c r="AR27" s="7">
        <f>VLOOKUP($A27,HAVERD!$A:$FM,AR$2,FALSE)</f>
        <v>62.2</v>
      </c>
      <c r="AS27" s="7">
        <f>VLOOKUP($A27,HAVERD!$A:$FM,AS$2,FALSE)</f>
        <v>64.25</v>
      </c>
      <c r="AT27" s="7">
        <f>VLOOKUP($A27,HAVERD!$A:$FM,AT$2,FALSE)</f>
        <v>69.95</v>
      </c>
      <c r="AU27" s="7">
        <f>VLOOKUP($A27,HAVERD!$A:$FM,AU$2,FALSE)</f>
        <v>71.8</v>
      </c>
      <c r="AV27" s="7">
        <f>VLOOKUP($A27,HAVERD!$A:$FM,AV$2,FALSE)</f>
        <v>72.05</v>
      </c>
      <c r="AW27" s="7">
        <f>VLOOKUP($A27,HAVERD!$A:$FM,AW$2,FALSE)</f>
        <v>72.05</v>
      </c>
      <c r="AZ27" s="6">
        <f t="shared" si="21"/>
        <v>45762</v>
      </c>
      <c r="BA27" s="7">
        <f>_xlfn.IFNA(VLOOKUP($AZ27,HAVERD!$A:$FM,BA$2,FALSE),"")</f>
        <v>72.349999999999994</v>
      </c>
      <c r="BB27" s="7">
        <f>_xlfn.IFNA(VLOOKUP($AZ27,HAVERD!$A:$FM,BB$2,FALSE),"")</f>
        <v>73.2</v>
      </c>
      <c r="BC27" s="7">
        <f>_xlfn.IFNA(VLOOKUP($AZ27,HAVERD!$A:$FM,BC$2,FALSE),"")</f>
        <v>74</v>
      </c>
      <c r="BD27" s="7">
        <f>_xlfn.IFNA(VLOOKUP($AZ27,HAVERD!$A:$FM,BD$2,FALSE),"")</f>
        <v>72.05</v>
      </c>
      <c r="BE27" s="7">
        <f>_xlfn.IFNA(VLOOKUP($AZ27,HAVERD!$A:$FM,BE$2,FALSE),"")</f>
        <v>81.2</v>
      </c>
      <c r="BF27" s="7">
        <f>_xlfn.IFNA(VLOOKUP($AZ27,HAVERD!$A:$FM,BF$2,FALSE),"")</f>
        <v>82.05</v>
      </c>
      <c r="BG27" s="7">
        <f>_xlfn.IFNA(VLOOKUP($AZ27,HAVERD!$A:$FM,BG$2,FALSE),"")</f>
        <v>83.6</v>
      </c>
      <c r="BH27" s="7">
        <f>_xlfn.IFNA(VLOOKUP($AZ27,HAVERD!$A:$FM,BH$2,FALSE),"")</f>
        <v>84.2</v>
      </c>
      <c r="BI27" s="7">
        <f>_xlfn.IFNA(VLOOKUP($AZ27,HAVERD!$A:$FM,BI$2,FALSE),"")</f>
        <v>85.65</v>
      </c>
      <c r="BJ27" s="7">
        <f>_xlfn.IFNA(VLOOKUP($AZ27,HAVERD!$A:$FM,BJ$2,FALSE),"")</f>
        <v>86</v>
      </c>
      <c r="BK27" s="7">
        <f>_xlfn.IFNA(VLOOKUP($AZ27,HAVERD!$A:$FM,BK$2,FALSE),"")</f>
        <v>80.55</v>
      </c>
      <c r="BL27" s="7">
        <f>_xlfn.IFNA(VLOOKUP($AZ27,HAVERD!$A:$FM,BL$2,FALSE),"")</f>
        <v>73.7</v>
      </c>
      <c r="BM27" s="7">
        <f>_xlfn.IFNA(VLOOKUP($AZ27,HAVERD!$A:$FM,BM$2,FALSE),"")</f>
        <v>71.45</v>
      </c>
      <c r="BN27" s="7">
        <f>_xlfn.IFNA(VLOOKUP($AZ27,HAVERD!$A:$FM,BN$2,FALSE),"")</f>
        <v>70.599999999999994</v>
      </c>
      <c r="BO27" s="7">
        <f>_xlfn.IFNA(VLOOKUP($AZ27,HAVERD!$A:$FM,BO$2,FALSE),"")</f>
        <v>68.900000000000006</v>
      </c>
      <c r="BP27" s="7">
        <f>_xlfn.IFNA(VLOOKUP($AZ27,HAVERD!$A:$FM,BP$2,FALSE),"")</f>
        <v>68.650000000000006</v>
      </c>
      <c r="BQ27" s="7">
        <f>_xlfn.IFNA(VLOOKUP($AZ27,HAVERD!$A:$FM,BQ$2,FALSE),"")</f>
        <v>71.099999999999994</v>
      </c>
      <c r="BR27" s="7">
        <f>_xlfn.IFNA(VLOOKUP($AZ27,HAVERD!$A:$FM,BR$2,FALSE),"")</f>
        <v>78.2</v>
      </c>
      <c r="BS27" s="7">
        <f>_xlfn.IFNA(VLOOKUP($AZ27,HAVERD!$A:$FM,BS$2,FALSE),"")</f>
        <v>80.45</v>
      </c>
      <c r="BT27" s="7">
        <f>_xlfn.IFNA(VLOOKUP($AZ27,HAVERD!$A:$FM,BT$2,FALSE),"")</f>
        <v>80.75</v>
      </c>
      <c r="BU27" s="7">
        <f>_xlfn.IFNA(VLOOKUP($AZ27,HAVERD!$A:$FM,BU$2,FALSE),"")</f>
        <v>80.75</v>
      </c>
      <c r="BV27" s="7">
        <f>_xlfn.IFNA(VLOOKUP($AZ27,HAVERD!$A:$FM,BV$2,FALSE),"")</f>
        <v>80.150000000000006</v>
      </c>
      <c r="BW27" s="7">
        <f>_xlfn.IFNA(VLOOKUP($AZ27,HAVERD!$A:$FM,BW$2,FALSE),"")</f>
        <v>76.45</v>
      </c>
      <c r="BX27" s="7">
        <f>_xlfn.IFNA(VLOOKUP($AZ27,HAVERD!$A:$FM,BX$2,FALSE),"")</f>
        <v>66.349999999999994</v>
      </c>
      <c r="BY27" s="7">
        <f>_xlfn.IFNA(VLOOKUP($AZ27,HAVERD!$A:$FM,BY$2,FALSE),"")</f>
        <v>63.2</v>
      </c>
      <c r="BZ27" s="7">
        <f>_xlfn.IFNA(VLOOKUP($AZ27,HAVERD!$A:$FM,BZ$2,FALSE),"")</f>
        <v>63</v>
      </c>
      <c r="CA27" s="7">
        <f>_xlfn.IFNA(VLOOKUP($AZ27,HAVERD!$A:$FM,CA$2,FALSE),"")</f>
        <v>63.25</v>
      </c>
      <c r="CB27" s="7">
        <f>_xlfn.IFNA(VLOOKUP($AZ27,HAVERD!$A:$FM,CB$2,FALSE),"")</f>
        <v>63.75</v>
      </c>
      <c r="CC27" s="7">
        <f>_xlfn.IFNA(VLOOKUP($AZ27,HAVERD!$A:$FM,CC$2,FALSE),"")</f>
        <v>66.05</v>
      </c>
      <c r="CD27" s="7">
        <f>_xlfn.IFNA(VLOOKUP($AZ27,HAVERD!$A:$FM,CD$2,FALSE),"")</f>
        <v>72.349999999999994</v>
      </c>
      <c r="CE27" s="7">
        <f>_xlfn.IFNA(VLOOKUP($AZ27,HAVERD!$A:$FM,CE$2,FALSE),"")</f>
        <v>74.349999999999994</v>
      </c>
      <c r="CF27" s="7">
        <f>_xlfn.IFNA(VLOOKUP($AZ27,HAVERD!$A:$FM,CF$2,FALSE),"")</f>
        <v>74.599999999999994</v>
      </c>
      <c r="CG27" s="7">
        <f>_xlfn.IFNA(VLOOKUP($AZ27,HAVERD!$A:$FM,CG$2,FALSE),"")</f>
        <v>74.55</v>
      </c>
      <c r="CH27" s="7">
        <f>_xlfn.IFNA(VLOOKUP($AZ27,HAVERD!$A:$FM,CH$2,FALSE),"")</f>
        <v>74.099999999999994</v>
      </c>
      <c r="CI27" s="7">
        <f>_xlfn.IFNA(VLOOKUP($AZ27,HAVERD!$A:$FM,CI$2,FALSE),"")</f>
        <v>71.400000000000006</v>
      </c>
      <c r="CJ27" s="7">
        <f>_xlfn.IFNA(VLOOKUP($AZ27,HAVERD!$A:$FM,CJ$2,FALSE),"")</f>
        <v>64.150000000000006</v>
      </c>
      <c r="CK27" s="7">
        <f>_xlfn.IFNA(VLOOKUP($AZ27,HAVERD!$A:$FM,CK$2,FALSE),"")</f>
        <v>61.85</v>
      </c>
      <c r="CL27" s="7">
        <f>_xlfn.IFNA(VLOOKUP($AZ27,HAVERD!$A:$FM,CL$2,FALSE),"")</f>
        <v>61.7</v>
      </c>
      <c r="CM27" s="7">
        <f>_xlfn.IFNA(VLOOKUP($AZ27,HAVERD!$A:$FM,CM$2,FALSE),"")</f>
        <v>61.9</v>
      </c>
      <c r="CN27" s="7">
        <f>_xlfn.IFNA(VLOOKUP($AZ27,HAVERD!$A:$FM,CN$2,FALSE),"")</f>
        <v>62.3</v>
      </c>
      <c r="CO27" s="7">
        <f>_xlfn.IFNA(VLOOKUP($AZ27,HAVERD!$A:$FM,CO$2,FALSE),"")</f>
        <v>64.45</v>
      </c>
      <c r="CP27" s="7">
        <f>_xlfn.IFNA(VLOOKUP($AZ27,HAVERD!$A:$FM,CP$2,FALSE),"")</f>
        <v>70.349999999999994</v>
      </c>
      <c r="CQ27" s="7">
        <f>_xlfn.IFNA(VLOOKUP($AZ27,HAVERD!$A:$FM,CQ$2,FALSE),"")</f>
        <v>72.25</v>
      </c>
      <c r="CR27" s="7">
        <f>_xlfn.IFNA(VLOOKUP($AZ27,HAVERD!$A:$FM,CR$2,FALSE),"")</f>
        <v>72.45</v>
      </c>
      <c r="CS27" s="7">
        <f>_xlfn.IFNA(VLOOKUP($AZ27,HAVERD!$A:$FM,CS$2,FALSE),"")</f>
        <v>72.349999999999994</v>
      </c>
      <c r="CT27" s="7">
        <f>_xlfn.IFNA(VLOOKUP($AZ27,HAVERD!$A:$FM,CT$2,FALSE),"")</f>
        <v>71.95</v>
      </c>
      <c r="CU27" s="7">
        <f>_xlfn.IFNA(VLOOKUP($AZ27,HAVERD!$A:$FM,CU$2,FALSE),"")</f>
        <v>69.599999999999994</v>
      </c>
      <c r="CV27" s="7">
        <f>_xlfn.IFNA(VLOOKUP($AZ27,HAVERD!$A:$FM,CV$2,FALSE),"")</f>
        <v>63.3</v>
      </c>
      <c r="CW27" s="7"/>
      <c r="CX27" s="7"/>
      <c r="CY27" s="7"/>
      <c r="CZ27" s="7"/>
      <c r="DA27" s="7"/>
      <c r="DB27" s="7"/>
      <c r="DC27" s="7"/>
      <c r="DD27" s="7"/>
      <c r="DE27" s="7"/>
      <c r="DF27" s="7"/>
      <c r="DG27" s="7"/>
      <c r="DH27" s="7"/>
    </row>
    <row r="28" spans="1:112" x14ac:dyDescent="0.35">
      <c r="A28" s="6">
        <f t="shared" si="20"/>
        <v>45677</v>
      </c>
      <c r="B28" s="7">
        <f>VLOOKUP($A28,HAVERD!$A:$FM,B$2,FALSE)</f>
        <v>98.85</v>
      </c>
      <c r="C28" s="7">
        <f>VLOOKUP($A28,HAVERD!$A:$FM,C$2,FALSE)</f>
        <v>94.5</v>
      </c>
      <c r="D28" s="7">
        <f>VLOOKUP($A28,HAVERD!$A:$FM,D$2,FALSE)</f>
        <v>88.45</v>
      </c>
      <c r="E28" s="7">
        <f>VLOOKUP($A28,HAVERD!$A:$FM,E$2,FALSE)</f>
        <v>88.1</v>
      </c>
      <c r="F28" s="7">
        <f>VLOOKUP($A28,HAVERD!$A:$FM,F$2,FALSE)</f>
        <v>87.85</v>
      </c>
      <c r="G28" s="7">
        <f>VLOOKUP($A28,HAVERD!$A:$FM,G$2,FALSE)</f>
        <v>87</v>
      </c>
      <c r="H28" s="7">
        <f>VLOOKUP($A28,HAVERD!$A:$FM,H$2,FALSE)</f>
        <v>86.95</v>
      </c>
      <c r="I28" s="7">
        <f>VLOOKUP($A28,HAVERD!$A:$FM,I$2,FALSE)</f>
        <v>89.65</v>
      </c>
      <c r="J28" s="7">
        <f>VLOOKUP($A28,HAVERD!$A:$FM,J$2,FALSE)</f>
        <v>91</v>
      </c>
      <c r="K28" s="7">
        <f>VLOOKUP($A28,HAVERD!$A:$FM,K$2,FALSE)</f>
        <v>91.7</v>
      </c>
      <c r="L28" s="7">
        <f>VLOOKUP($A28,HAVERD!$A:$FM,L$2,FALSE)</f>
        <v>93.1</v>
      </c>
      <c r="M28" s="7">
        <f>VLOOKUP($A28,HAVERD!$A:$FM,M$2,FALSE)</f>
        <v>96.2</v>
      </c>
      <c r="N28" s="7">
        <f>VLOOKUP($A28,HAVERD!$A:$FM,N$2,FALSE)</f>
        <v>96.55</v>
      </c>
      <c r="O28" s="7">
        <f>VLOOKUP($A28,HAVERD!$A:$FM,O$2,FALSE)</f>
        <v>91.1</v>
      </c>
      <c r="P28" s="7">
        <f>VLOOKUP($A28,HAVERD!$A:$FM,P$2,FALSE)</f>
        <v>75.349999999999994</v>
      </c>
      <c r="Q28" s="7">
        <f>VLOOKUP($A28,HAVERD!$A:$FM,Q$2,FALSE)</f>
        <v>70.45</v>
      </c>
      <c r="R28" s="7">
        <f>VLOOKUP($A28,HAVERD!$A:$FM,R$2,FALSE)</f>
        <v>70.2</v>
      </c>
      <c r="S28" s="7">
        <f>VLOOKUP($A28,HAVERD!$A:$FM,S$2,FALSE)</f>
        <v>70.650000000000006</v>
      </c>
      <c r="T28" s="7">
        <f>VLOOKUP($A28,HAVERD!$A:$FM,T$2,FALSE)</f>
        <v>71.2</v>
      </c>
      <c r="U28" s="7">
        <f>VLOOKUP($A28,HAVERD!$A:$FM,U$2,FALSE)</f>
        <v>73.2</v>
      </c>
      <c r="V28" s="7">
        <f>VLOOKUP($A28,HAVERD!$A:$FM,V$2,FALSE)</f>
        <v>79</v>
      </c>
      <c r="W28" s="7">
        <f>VLOOKUP($A28,HAVERD!$A:$FM,W$2,FALSE)</f>
        <v>80.849999999999994</v>
      </c>
      <c r="X28" s="7">
        <f>VLOOKUP($A28,HAVERD!$A:$FM,X$2,FALSE)</f>
        <v>81.150000000000006</v>
      </c>
      <c r="Y28" s="7">
        <f>VLOOKUP($A28,HAVERD!$A:$FM,Y$2,FALSE)</f>
        <v>81.2</v>
      </c>
      <c r="Z28" s="7">
        <f>VLOOKUP($A28,HAVERD!$A:$FM,Z$2,FALSE)</f>
        <v>80.599999999999994</v>
      </c>
      <c r="AA28" s="7">
        <f>VLOOKUP($A28,HAVERD!$A:$FM,AA$2,FALSE)</f>
        <v>76.5</v>
      </c>
      <c r="AB28" s="7">
        <f>VLOOKUP($A28,HAVERD!$A:$FM,AB$2,FALSE)</f>
        <v>65</v>
      </c>
      <c r="AC28" s="7">
        <f>VLOOKUP($A28,HAVERD!$A:$FM,AC$2,FALSE)</f>
        <v>61.4</v>
      </c>
      <c r="AD28" s="7">
        <f>VLOOKUP($A28,HAVERD!$A:$FM,AD$2,FALSE)</f>
        <v>61.15</v>
      </c>
      <c r="AE28" s="7">
        <f>VLOOKUP($A28,HAVERD!$A:$FM,AE$2,FALSE)</f>
        <v>61.45</v>
      </c>
      <c r="AF28" s="7">
        <f>VLOOKUP($A28,HAVERD!$A:$FM,AF$2,FALSE)</f>
        <v>61.95</v>
      </c>
      <c r="AG28" s="7">
        <f>VLOOKUP($A28,HAVERD!$A:$FM,AG$2,FALSE)</f>
        <v>64.3</v>
      </c>
      <c r="AH28" s="7">
        <f>VLOOKUP($A28,HAVERD!$A:$FM,AH$2,FALSE)</f>
        <v>70.900000000000006</v>
      </c>
      <c r="AI28" s="7">
        <f>VLOOKUP($A28,HAVERD!$A:$FM,AI$2,FALSE)</f>
        <v>73.05</v>
      </c>
      <c r="AJ28" s="7">
        <f>VLOOKUP($A28,HAVERD!$A:$FM,AJ$2,FALSE)</f>
        <v>73.25</v>
      </c>
      <c r="AK28" s="7">
        <f>VLOOKUP($A28,HAVERD!$A:$FM,AK$2,FALSE)</f>
        <v>73.150000000000006</v>
      </c>
      <c r="AL28" s="7">
        <f>VLOOKUP($A28,HAVERD!$A:$FM,AL$2,FALSE)</f>
        <v>72.75</v>
      </c>
      <c r="AM28" s="7">
        <f>VLOOKUP($A28,HAVERD!$A:$FM,AM$2,FALSE)</f>
        <v>70.400000000000006</v>
      </c>
      <c r="AN28" s="7">
        <f>VLOOKUP($A28,HAVERD!$A:$FM,AN$2,FALSE)</f>
        <v>63.9</v>
      </c>
      <c r="AO28" s="7">
        <f>VLOOKUP($A28,HAVERD!$A:$FM,AO$2,FALSE)</f>
        <v>61.85</v>
      </c>
      <c r="AP28" s="7">
        <f>VLOOKUP($A28,HAVERD!$A:$FM,AP$2,FALSE)</f>
        <v>61.7</v>
      </c>
      <c r="AQ28" s="7">
        <f>VLOOKUP($A28,HAVERD!$A:$FM,AQ$2,FALSE)</f>
        <v>61.9</v>
      </c>
      <c r="AR28" s="7">
        <f>VLOOKUP($A28,HAVERD!$A:$FM,AR$2,FALSE)</f>
        <v>62.3</v>
      </c>
      <c r="AS28" s="7">
        <f>VLOOKUP($A28,HAVERD!$A:$FM,AS$2,FALSE)</f>
        <v>64.3</v>
      </c>
      <c r="AT28" s="7">
        <f>VLOOKUP($A28,HAVERD!$A:$FM,AT$2,FALSE)</f>
        <v>70.05</v>
      </c>
      <c r="AU28" s="7">
        <f>VLOOKUP($A28,HAVERD!$A:$FM,AU$2,FALSE)</f>
        <v>71.900000000000006</v>
      </c>
      <c r="AV28" s="7">
        <f>VLOOKUP($A28,HAVERD!$A:$FM,AV$2,FALSE)</f>
        <v>72.150000000000006</v>
      </c>
      <c r="AW28" s="7">
        <f>VLOOKUP($A28,HAVERD!$A:$FM,AW$2,FALSE)</f>
        <v>72.099999999999994</v>
      </c>
      <c r="AZ28" s="6">
        <f t="shared" si="21"/>
        <v>45763</v>
      </c>
      <c r="BA28" s="7">
        <f>_xlfn.IFNA(VLOOKUP($AZ28,HAVERD!$A:$FM,BA$2,FALSE),"")</f>
        <v>74.8</v>
      </c>
      <c r="BB28" s="7">
        <f>_xlfn.IFNA(VLOOKUP($AZ28,HAVERD!$A:$FM,BB$2,FALSE),"")</f>
        <v>74.75</v>
      </c>
      <c r="BC28" s="7">
        <f>_xlfn.IFNA(VLOOKUP($AZ28,HAVERD!$A:$FM,BC$2,FALSE),"")</f>
        <v>76.400000000000006</v>
      </c>
      <c r="BD28" s="7">
        <f>_xlfn.IFNA(VLOOKUP($AZ28,HAVERD!$A:$FM,BD$2,FALSE),"")</f>
        <v>75</v>
      </c>
      <c r="BE28" s="7">
        <f>_xlfn.IFNA(VLOOKUP($AZ28,HAVERD!$A:$FM,BE$2,FALSE),"")</f>
        <v>81.650000000000006</v>
      </c>
      <c r="BF28" s="7">
        <f>_xlfn.IFNA(VLOOKUP($AZ28,HAVERD!$A:$FM,BF$2,FALSE),"")</f>
        <v>83.6</v>
      </c>
      <c r="BG28" s="7">
        <f>_xlfn.IFNA(VLOOKUP($AZ28,HAVERD!$A:$FM,BG$2,FALSE),"")</f>
        <v>85.15</v>
      </c>
      <c r="BH28" s="7">
        <f>_xlfn.IFNA(VLOOKUP($AZ28,HAVERD!$A:$FM,BH$2,FALSE),"")</f>
        <v>85.75</v>
      </c>
      <c r="BI28" s="7">
        <f>_xlfn.IFNA(VLOOKUP($AZ28,HAVERD!$A:$FM,BI$2,FALSE),"")</f>
        <v>87.2</v>
      </c>
      <c r="BJ28" s="7">
        <f>_xlfn.IFNA(VLOOKUP($AZ28,HAVERD!$A:$FM,BJ$2,FALSE),"")</f>
        <v>87.55</v>
      </c>
      <c r="BK28" s="7">
        <f>_xlfn.IFNA(VLOOKUP($AZ28,HAVERD!$A:$FM,BK$2,FALSE),"")</f>
        <v>82.1</v>
      </c>
      <c r="BL28" s="7">
        <f>_xlfn.IFNA(VLOOKUP($AZ28,HAVERD!$A:$FM,BL$2,FALSE),"")</f>
        <v>73.849999999999994</v>
      </c>
      <c r="BM28" s="7">
        <f>_xlfn.IFNA(VLOOKUP($AZ28,HAVERD!$A:$FM,BM$2,FALSE),"")</f>
        <v>71.150000000000006</v>
      </c>
      <c r="BN28" s="7">
        <f>_xlfn.IFNA(VLOOKUP($AZ28,HAVERD!$A:$FM,BN$2,FALSE),"")</f>
        <v>70.55</v>
      </c>
      <c r="BO28" s="7">
        <f>_xlfn.IFNA(VLOOKUP($AZ28,HAVERD!$A:$FM,BO$2,FALSE),"")</f>
        <v>69.599999999999994</v>
      </c>
      <c r="BP28" s="7">
        <f>_xlfn.IFNA(VLOOKUP($AZ28,HAVERD!$A:$FM,BP$2,FALSE),"")</f>
        <v>69.650000000000006</v>
      </c>
      <c r="BQ28" s="7">
        <f>_xlfn.IFNA(VLOOKUP($AZ28,HAVERD!$A:$FM,BQ$2,FALSE),"")</f>
        <v>71.900000000000006</v>
      </c>
      <c r="BR28" s="7">
        <f>_xlfn.IFNA(VLOOKUP($AZ28,HAVERD!$A:$FM,BR$2,FALSE),"")</f>
        <v>78.3</v>
      </c>
      <c r="BS28" s="7">
        <f>_xlfn.IFNA(VLOOKUP($AZ28,HAVERD!$A:$FM,BS$2,FALSE),"")</f>
        <v>80.400000000000006</v>
      </c>
      <c r="BT28" s="7">
        <f>_xlfn.IFNA(VLOOKUP($AZ28,HAVERD!$A:$FM,BT$2,FALSE),"")</f>
        <v>80.7</v>
      </c>
      <c r="BU28" s="7">
        <f>_xlfn.IFNA(VLOOKUP($AZ28,HAVERD!$A:$FM,BU$2,FALSE),"")</f>
        <v>80.7</v>
      </c>
      <c r="BV28" s="7">
        <f>_xlfn.IFNA(VLOOKUP($AZ28,HAVERD!$A:$FM,BV$2,FALSE),"")</f>
        <v>80.099999999999994</v>
      </c>
      <c r="BW28" s="7">
        <f>_xlfn.IFNA(VLOOKUP($AZ28,HAVERD!$A:$FM,BW$2,FALSE),"")</f>
        <v>76.25</v>
      </c>
      <c r="BX28" s="7">
        <f>_xlfn.IFNA(VLOOKUP($AZ28,HAVERD!$A:$FM,BX$2,FALSE),"")</f>
        <v>65.7</v>
      </c>
      <c r="BY28" s="7">
        <f>_xlfn.IFNA(VLOOKUP($AZ28,HAVERD!$A:$FM,BY$2,FALSE),"")</f>
        <v>62.35</v>
      </c>
      <c r="BZ28" s="7">
        <f>_xlfn.IFNA(VLOOKUP($AZ28,HAVERD!$A:$FM,BZ$2,FALSE),"")</f>
        <v>62.15</v>
      </c>
      <c r="CA28" s="7">
        <f>_xlfn.IFNA(VLOOKUP($AZ28,HAVERD!$A:$FM,CA$2,FALSE),"")</f>
        <v>62.4</v>
      </c>
      <c r="CB28" s="7">
        <f>_xlfn.IFNA(VLOOKUP($AZ28,HAVERD!$A:$FM,CB$2,FALSE),"")</f>
        <v>62.95</v>
      </c>
      <c r="CC28" s="7">
        <f>_xlfn.IFNA(VLOOKUP($AZ28,HAVERD!$A:$FM,CC$2,FALSE),"")</f>
        <v>65.45</v>
      </c>
      <c r="CD28" s="7">
        <f>_xlfn.IFNA(VLOOKUP($AZ28,HAVERD!$A:$FM,CD$2,FALSE),"")</f>
        <v>72.400000000000006</v>
      </c>
      <c r="CE28" s="7">
        <f>_xlfn.IFNA(VLOOKUP($AZ28,HAVERD!$A:$FM,CE$2,FALSE),"")</f>
        <v>74.650000000000006</v>
      </c>
      <c r="CF28" s="7">
        <f>_xlfn.IFNA(VLOOKUP($AZ28,HAVERD!$A:$FM,CF$2,FALSE),"")</f>
        <v>74.849999999999994</v>
      </c>
      <c r="CG28" s="7">
        <f>_xlfn.IFNA(VLOOKUP($AZ28,HAVERD!$A:$FM,CG$2,FALSE),"")</f>
        <v>74.8</v>
      </c>
      <c r="CH28" s="7">
        <f>_xlfn.IFNA(VLOOKUP($AZ28,HAVERD!$A:$FM,CH$2,FALSE),"")</f>
        <v>74.3</v>
      </c>
      <c r="CI28" s="7">
        <f>_xlfn.IFNA(VLOOKUP($AZ28,HAVERD!$A:$FM,CI$2,FALSE),"")</f>
        <v>71.599999999999994</v>
      </c>
      <c r="CJ28" s="7">
        <f>_xlfn.IFNA(VLOOKUP($AZ28,HAVERD!$A:$FM,CJ$2,FALSE),"")</f>
        <v>64.3</v>
      </c>
      <c r="CK28" s="7">
        <f>_xlfn.IFNA(VLOOKUP($AZ28,HAVERD!$A:$FM,CK$2,FALSE),"")</f>
        <v>62</v>
      </c>
      <c r="CL28" s="7">
        <f>_xlfn.IFNA(VLOOKUP($AZ28,HAVERD!$A:$FM,CL$2,FALSE),"")</f>
        <v>61.85</v>
      </c>
      <c r="CM28" s="7">
        <f>_xlfn.IFNA(VLOOKUP($AZ28,HAVERD!$A:$FM,CM$2,FALSE),"")</f>
        <v>62</v>
      </c>
      <c r="CN28" s="7">
        <f>_xlfn.IFNA(VLOOKUP($AZ28,HAVERD!$A:$FM,CN$2,FALSE),"")</f>
        <v>62.45</v>
      </c>
      <c r="CO28" s="7">
        <f>_xlfn.IFNA(VLOOKUP($AZ28,HAVERD!$A:$FM,CO$2,FALSE),"")</f>
        <v>64.599999999999994</v>
      </c>
      <c r="CP28" s="7">
        <f>_xlfn.IFNA(VLOOKUP($AZ28,HAVERD!$A:$FM,CP$2,FALSE),"")</f>
        <v>70.45</v>
      </c>
      <c r="CQ28" s="7">
        <f>_xlfn.IFNA(VLOOKUP($AZ28,HAVERD!$A:$FM,CQ$2,FALSE),"")</f>
        <v>72.349999999999994</v>
      </c>
      <c r="CR28" s="7">
        <f>_xlfn.IFNA(VLOOKUP($AZ28,HAVERD!$A:$FM,CR$2,FALSE),"")</f>
        <v>72.55</v>
      </c>
      <c r="CS28" s="7">
        <f>_xlfn.IFNA(VLOOKUP($AZ28,HAVERD!$A:$FM,CS$2,FALSE),"")</f>
        <v>72.5</v>
      </c>
      <c r="CT28" s="7">
        <f>_xlfn.IFNA(VLOOKUP($AZ28,HAVERD!$A:$FM,CT$2,FALSE),"")</f>
        <v>72.099999999999994</v>
      </c>
      <c r="CU28" s="7">
        <f>_xlfn.IFNA(VLOOKUP($AZ28,HAVERD!$A:$FM,CU$2,FALSE),"")</f>
        <v>69.95</v>
      </c>
      <c r="CV28" s="7">
        <f>_xlfn.IFNA(VLOOKUP($AZ28,HAVERD!$A:$FM,CV$2,FALSE),"")</f>
        <v>64.099999999999994</v>
      </c>
      <c r="CW28" s="7"/>
      <c r="CX28" s="7"/>
      <c r="CY28" s="7"/>
      <c r="CZ28" s="7"/>
      <c r="DA28" s="7"/>
      <c r="DB28" s="7"/>
      <c r="DC28" s="7"/>
      <c r="DD28" s="7"/>
      <c r="DE28" s="7"/>
      <c r="DF28" s="7"/>
      <c r="DG28" s="7"/>
      <c r="DH28" s="7"/>
    </row>
    <row r="29" spans="1:112" x14ac:dyDescent="0.35">
      <c r="A29" s="6">
        <f t="shared" si="20"/>
        <v>45678</v>
      </c>
      <c r="B29" s="7">
        <f>VLOOKUP($A29,HAVERD!$A:$FM,B$2,FALSE)</f>
        <v>102.45</v>
      </c>
      <c r="C29" s="7">
        <f>VLOOKUP($A29,HAVERD!$A:$FM,C$2,FALSE)</f>
        <v>98</v>
      </c>
      <c r="D29" s="7">
        <f>VLOOKUP($A29,HAVERD!$A:$FM,D$2,FALSE)</f>
        <v>91.8</v>
      </c>
      <c r="E29" s="7">
        <f>VLOOKUP($A29,HAVERD!$A:$FM,E$2,FALSE)</f>
        <v>91.25</v>
      </c>
      <c r="F29" s="7">
        <f>VLOOKUP($A29,HAVERD!$A:$FM,F$2,FALSE)</f>
        <v>90.8</v>
      </c>
      <c r="G29" s="7">
        <f>VLOOKUP($A29,HAVERD!$A:$FM,G$2,FALSE)</f>
        <v>89.4</v>
      </c>
      <c r="H29" s="7">
        <f>VLOOKUP($A29,HAVERD!$A:$FM,H$2,FALSE)</f>
        <v>89.35</v>
      </c>
      <c r="I29" s="7">
        <f>VLOOKUP($A29,HAVERD!$A:$FM,I$2,FALSE)</f>
        <v>92.05</v>
      </c>
      <c r="J29" s="7">
        <f>VLOOKUP($A29,HAVERD!$A:$FM,J$2,FALSE)</f>
        <v>91.95</v>
      </c>
      <c r="K29" s="7">
        <f>VLOOKUP($A29,HAVERD!$A:$FM,K$2,FALSE)</f>
        <v>92.65</v>
      </c>
      <c r="L29" s="7">
        <f>VLOOKUP($A29,HAVERD!$A:$FM,L$2,FALSE)</f>
        <v>94.05</v>
      </c>
      <c r="M29" s="7">
        <f>VLOOKUP($A29,HAVERD!$A:$FM,M$2,FALSE)</f>
        <v>96.9</v>
      </c>
      <c r="N29" s="7">
        <f>VLOOKUP($A29,HAVERD!$A:$FM,N$2,FALSE)</f>
        <v>97.25</v>
      </c>
      <c r="O29" s="7">
        <f>VLOOKUP($A29,HAVERD!$A:$FM,O$2,FALSE)</f>
        <v>91.8</v>
      </c>
      <c r="P29" s="7">
        <f>VLOOKUP($A29,HAVERD!$A:$FM,P$2,FALSE)</f>
        <v>76.099999999999994</v>
      </c>
      <c r="Q29" s="7">
        <f>VLOOKUP($A29,HAVERD!$A:$FM,Q$2,FALSE)</f>
        <v>71.2</v>
      </c>
      <c r="R29" s="7">
        <f>VLOOKUP($A29,HAVERD!$A:$FM,R$2,FALSE)</f>
        <v>70.95</v>
      </c>
      <c r="S29" s="7">
        <f>VLOOKUP($A29,HAVERD!$A:$FM,S$2,FALSE)</f>
        <v>71.400000000000006</v>
      </c>
      <c r="T29" s="7">
        <f>VLOOKUP($A29,HAVERD!$A:$FM,T$2,FALSE)</f>
        <v>71.95</v>
      </c>
      <c r="U29" s="7">
        <f>VLOOKUP($A29,HAVERD!$A:$FM,U$2,FALSE)</f>
        <v>73.900000000000006</v>
      </c>
      <c r="V29" s="7">
        <f>VLOOKUP($A29,HAVERD!$A:$FM,V$2,FALSE)</f>
        <v>79.400000000000006</v>
      </c>
      <c r="W29" s="7">
        <f>VLOOKUP($A29,HAVERD!$A:$FM,W$2,FALSE)</f>
        <v>81.2</v>
      </c>
      <c r="X29" s="7">
        <f>VLOOKUP($A29,HAVERD!$A:$FM,X$2,FALSE)</f>
        <v>81.45</v>
      </c>
      <c r="Y29" s="7">
        <f>VLOOKUP($A29,HAVERD!$A:$FM,Y$2,FALSE)</f>
        <v>81.55</v>
      </c>
      <c r="Z29" s="7">
        <f>VLOOKUP($A29,HAVERD!$A:$FM,Z$2,FALSE)</f>
        <v>80.900000000000006</v>
      </c>
      <c r="AA29" s="7">
        <f>VLOOKUP($A29,HAVERD!$A:$FM,AA$2,FALSE)</f>
        <v>76.849999999999994</v>
      </c>
      <c r="AB29" s="7">
        <f>VLOOKUP($A29,HAVERD!$A:$FM,AB$2,FALSE)</f>
        <v>65.349999999999994</v>
      </c>
      <c r="AC29" s="7">
        <f>VLOOKUP($A29,HAVERD!$A:$FM,AC$2,FALSE)</f>
        <v>61.75</v>
      </c>
      <c r="AD29" s="7">
        <f>VLOOKUP($A29,HAVERD!$A:$FM,AD$2,FALSE)</f>
        <v>61.55</v>
      </c>
      <c r="AE29" s="7">
        <f>VLOOKUP($A29,HAVERD!$A:$FM,AE$2,FALSE)</f>
        <v>61.8</v>
      </c>
      <c r="AF29" s="7">
        <f>VLOOKUP($A29,HAVERD!$A:$FM,AF$2,FALSE)</f>
        <v>62.35</v>
      </c>
      <c r="AG29" s="7">
        <f>VLOOKUP($A29,HAVERD!$A:$FM,AG$2,FALSE)</f>
        <v>64.650000000000006</v>
      </c>
      <c r="AH29" s="7">
        <f>VLOOKUP($A29,HAVERD!$A:$FM,AH$2,FALSE)</f>
        <v>71.099999999999994</v>
      </c>
      <c r="AI29" s="7">
        <f>VLOOKUP($A29,HAVERD!$A:$FM,AI$2,FALSE)</f>
        <v>73.2</v>
      </c>
      <c r="AJ29" s="7">
        <f>VLOOKUP($A29,HAVERD!$A:$FM,AJ$2,FALSE)</f>
        <v>73.400000000000006</v>
      </c>
      <c r="AK29" s="7">
        <f>VLOOKUP($A29,HAVERD!$A:$FM,AK$2,FALSE)</f>
        <v>73.3</v>
      </c>
      <c r="AL29" s="7">
        <f>VLOOKUP($A29,HAVERD!$A:$FM,AL$2,FALSE)</f>
        <v>72.900000000000006</v>
      </c>
      <c r="AM29" s="7">
        <f>VLOOKUP($A29,HAVERD!$A:$FM,AM$2,FALSE)</f>
        <v>70.55</v>
      </c>
      <c r="AN29" s="7">
        <f>VLOOKUP($A29,HAVERD!$A:$FM,AN$2,FALSE)</f>
        <v>64.099999999999994</v>
      </c>
      <c r="AO29" s="7">
        <f>VLOOKUP($A29,HAVERD!$A:$FM,AO$2,FALSE)</f>
        <v>62.05</v>
      </c>
      <c r="AP29" s="7">
        <f>VLOOKUP($A29,HAVERD!$A:$FM,AP$2,FALSE)</f>
        <v>61.9</v>
      </c>
      <c r="AQ29" s="7">
        <f>VLOOKUP($A29,HAVERD!$A:$FM,AQ$2,FALSE)</f>
        <v>62.05</v>
      </c>
      <c r="AR29" s="7">
        <f>VLOOKUP($A29,HAVERD!$A:$FM,AR$2,FALSE)</f>
        <v>62.45</v>
      </c>
      <c r="AS29" s="7">
        <f>VLOOKUP($A29,HAVERD!$A:$FM,AS$2,FALSE)</f>
        <v>64.45</v>
      </c>
      <c r="AT29" s="7">
        <f>VLOOKUP($A29,HAVERD!$A:$FM,AT$2,FALSE)</f>
        <v>70.2</v>
      </c>
      <c r="AU29" s="7">
        <f>VLOOKUP($A29,HAVERD!$A:$FM,AU$2,FALSE)</f>
        <v>72.05</v>
      </c>
      <c r="AV29" s="7">
        <f>VLOOKUP($A29,HAVERD!$A:$FM,AV$2,FALSE)</f>
        <v>72.3</v>
      </c>
      <c r="AW29" s="7">
        <f>VLOOKUP($A29,HAVERD!$A:$FM,AW$2,FALSE)</f>
        <v>72.25</v>
      </c>
      <c r="AZ29" s="6">
        <f t="shared" si="21"/>
        <v>45764</v>
      </c>
      <c r="BA29" s="7">
        <f>_xlfn.IFNA(VLOOKUP($AZ29,HAVERD!$A:$FM,BA$2,FALSE),"")</f>
        <v>75.400000000000006</v>
      </c>
      <c r="BB29" s="7">
        <f>_xlfn.IFNA(VLOOKUP($AZ29,HAVERD!$A:$FM,BB$2,FALSE),"")</f>
        <v>75.8</v>
      </c>
      <c r="BC29" s="7">
        <f>_xlfn.IFNA(VLOOKUP($AZ29,HAVERD!$A:$FM,BC$2,FALSE),"")</f>
        <v>76.45</v>
      </c>
      <c r="BD29" s="7">
        <f>_xlfn.IFNA(VLOOKUP($AZ29,HAVERD!$A:$FM,BD$2,FALSE),"")</f>
        <v>75.05</v>
      </c>
      <c r="BE29" s="7">
        <f>_xlfn.IFNA(VLOOKUP($AZ29,HAVERD!$A:$FM,BE$2,FALSE),"")</f>
        <v>81.7</v>
      </c>
      <c r="BF29" s="7">
        <f>_xlfn.IFNA(VLOOKUP($AZ29,HAVERD!$A:$FM,BF$2,FALSE),"")</f>
        <v>83.95</v>
      </c>
      <c r="BG29" s="7">
        <f>_xlfn.IFNA(VLOOKUP($AZ29,HAVERD!$A:$FM,BG$2,FALSE),"")</f>
        <v>85.5</v>
      </c>
      <c r="BH29" s="7">
        <f>_xlfn.IFNA(VLOOKUP($AZ29,HAVERD!$A:$FM,BH$2,FALSE),"")</f>
        <v>86.1</v>
      </c>
      <c r="BI29" s="7">
        <f>_xlfn.IFNA(VLOOKUP($AZ29,HAVERD!$A:$FM,BI$2,FALSE),"")</f>
        <v>87.6</v>
      </c>
      <c r="BJ29" s="7">
        <f>_xlfn.IFNA(VLOOKUP($AZ29,HAVERD!$A:$FM,BJ$2,FALSE),"")</f>
        <v>87.95</v>
      </c>
      <c r="BK29" s="7">
        <f>_xlfn.IFNA(VLOOKUP($AZ29,HAVERD!$A:$FM,BK$2,FALSE),"")</f>
        <v>82.5</v>
      </c>
      <c r="BL29" s="7">
        <f>_xlfn.IFNA(VLOOKUP($AZ29,HAVERD!$A:$FM,BL$2,FALSE),"")</f>
        <v>74.150000000000006</v>
      </c>
      <c r="BM29" s="7">
        <f>_xlfn.IFNA(VLOOKUP($AZ29,HAVERD!$A:$FM,BM$2,FALSE),"")</f>
        <v>71.45</v>
      </c>
      <c r="BN29" s="7">
        <f>_xlfn.IFNA(VLOOKUP($AZ29,HAVERD!$A:$FM,BN$2,FALSE),"")</f>
        <v>70.849999999999994</v>
      </c>
      <c r="BO29" s="7">
        <f>_xlfn.IFNA(VLOOKUP($AZ29,HAVERD!$A:$FM,BO$2,FALSE),"")</f>
        <v>69.95</v>
      </c>
      <c r="BP29" s="7">
        <f>_xlfn.IFNA(VLOOKUP($AZ29,HAVERD!$A:$FM,BP$2,FALSE),"")</f>
        <v>70</v>
      </c>
      <c r="BQ29" s="7">
        <f>_xlfn.IFNA(VLOOKUP($AZ29,HAVERD!$A:$FM,BQ$2,FALSE),"")</f>
        <v>72.2</v>
      </c>
      <c r="BR29" s="7">
        <f>_xlfn.IFNA(VLOOKUP($AZ29,HAVERD!$A:$FM,BR$2,FALSE),"")</f>
        <v>78.55</v>
      </c>
      <c r="BS29" s="7">
        <f>_xlfn.IFNA(VLOOKUP($AZ29,HAVERD!$A:$FM,BS$2,FALSE),"")</f>
        <v>80.599999999999994</v>
      </c>
      <c r="BT29" s="7">
        <f>_xlfn.IFNA(VLOOKUP($AZ29,HAVERD!$A:$FM,BT$2,FALSE),"")</f>
        <v>80.900000000000006</v>
      </c>
      <c r="BU29" s="7">
        <f>_xlfn.IFNA(VLOOKUP($AZ29,HAVERD!$A:$FM,BU$2,FALSE),"")</f>
        <v>80.900000000000006</v>
      </c>
      <c r="BV29" s="7">
        <f>_xlfn.IFNA(VLOOKUP($AZ29,HAVERD!$A:$FM,BV$2,FALSE),"")</f>
        <v>80.3</v>
      </c>
      <c r="BW29" s="7">
        <f>_xlfn.IFNA(VLOOKUP($AZ29,HAVERD!$A:$FM,BW$2,FALSE),"")</f>
        <v>76.5</v>
      </c>
      <c r="BX29" s="7">
        <f>_xlfn.IFNA(VLOOKUP($AZ29,HAVERD!$A:$FM,BX$2,FALSE),"")</f>
        <v>66.099999999999994</v>
      </c>
      <c r="BY29" s="7">
        <f>_xlfn.IFNA(VLOOKUP($AZ29,HAVERD!$A:$FM,BY$2,FALSE),"")</f>
        <v>62.85</v>
      </c>
      <c r="BZ29" s="7">
        <f>_xlfn.IFNA(VLOOKUP($AZ29,HAVERD!$A:$FM,BZ$2,FALSE),"")</f>
        <v>62.65</v>
      </c>
      <c r="CA29" s="7">
        <f>_xlfn.IFNA(VLOOKUP($AZ29,HAVERD!$A:$FM,CA$2,FALSE),"")</f>
        <v>62.9</v>
      </c>
      <c r="CB29" s="7">
        <f>_xlfn.IFNA(VLOOKUP($AZ29,HAVERD!$A:$FM,CB$2,FALSE),"")</f>
        <v>63.4</v>
      </c>
      <c r="CC29" s="7">
        <f>_xlfn.IFNA(VLOOKUP($AZ29,HAVERD!$A:$FM,CC$2,FALSE),"")</f>
        <v>65.7</v>
      </c>
      <c r="CD29" s="7">
        <f>_xlfn.IFNA(VLOOKUP($AZ29,HAVERD!$A:$FM,CD$2,FALSE),"")</f>
        <v>72</v>
      </c>
      <c r="CE29" s="7">
        <f>_xlfn.IFNA(VLOOKUP($AZ29,HAVERD!$A:$FM,CE$2,FALSE),"")</f>
        <v>74.05</v>
      </c>
      <c r="CF29" s="7">
        <f>_xlfn.IFNA(VLOOKUP($AZ29,HAVERD!$A:$FM,CF$2,FALSE),"")</f>
        <v>74.3</v>
      </c>
      <c r="CG29" s="7">
        <f>_xlfn.IFNA(VLOOKUP($AZ29,HAVERD!$A:$FM,CG$2,FALSE),"")</f>
        <v>74.2</v>
      </c>
      <c r="CH29" s="7">
        <f>_xlfn.IFNA(VLOOKUP($AZ29,HAVERD!$A:$FM,CH$2,FALSE),"")</f>
        <v>73.75</v>
      </c>
      <c r="CI29" s="7">
        <f>_xlfn.IFNA(VLOOKUP($AZ29,HAVERD!$A:$FM,CI$2,FALSE),"")</f>
        <v>71.150000000000006</v>
      </c>
      <c r="CJ29" s="7">
        <f>_xlfn.IFNA(VLOOKUP($AZ29,HAVERD!$A:$FM,CJ$2,FALSE),"")</f>
        <v>64.099999999999994</v>
      </c>
      <c r="CK29" s="7">
        <f>_xlfn.IFNA(VLOOKUP($AZ29,HAVERD!$A:$FM,CK$2,FALSE),"")</f>
        <v>61.85</v>
      </c>
      <c r="CL29" s="7">
        <f>_xlfn.IFNA(VLOOKUP($AZ29,HAVERD!$A:$FM,CL$2,FALSE),"")</f>
        <v>61.7</v>
      </c>
      <c r="CM29" s="7">
        <f>_xlfn.IFNA(VLOOKUP($AZ29,HAVERD!$A:$FM,CM$2,FALSE),"")</f>
        <v>61.85</v>
      </c>
      <c r="CN29" s="7">
        <f>_xlfn.IFNA(VLOOKUP($AZ29,HAVERD!$A:$FM,CN$2,FALSE),"")</f>
        <v>62.3</v>
      </c>
      <c r="CO29" s="7">
        <f>_xlfn.IFNA(VLOOKUP($AZ29,HAVERD!$A:$FM,CO$2,FALSE),"")</f>
        <v>64.45</v>
      </c>
      <c r="CP29" s="7">
        <f>_xlfn.IFNA(VLOOKUP($AZ29,HAVERD!$A:$FM,CP$2,FALSE),"")</f>
        <v>70.349999999999994</v>
      </c>
      <c r="CQ29" s="7">
        <f>_xlfn.IFNA(VLOOKUP($AZ29,HAVERD!$A:$FM,CQ$2,FALSE),"")</f>
        <v>72.2</v>
      </c>
      <c r="CR29" s="7">
        <f>_xlfn.IFNA(VLOOKUP($AZ29,HAVERD!$A:$FM,CR$2,FALSE),"")</f>
        <v>72.45</v>
      </c>
      <c r="CS29" s="7">
        <f>_xlfn.IFNA(VLOOKUP($AZ29,HAVERD!$A:$FM,CS$2,FALSE),"")</f>
        <v>72.349999999999994</v>
      </c>
      <c r="CT29" s="7">
        <f>_xlfn.IFNA(VLOOKUP($AZ29,HAVERD!$A:$FM,CT$2,FALSE),"")</f>
        <v>71.95</v>
      </c>
      <c r="CU29" s="7">
        <f>_xlfn.IFNA(VLOOKUP($AZ29,HAVERD!$A:$FM,CU$2,FALSE),"")</f>
        <v>69.8</v>
      </c>
      <c r="CV29" s="7">
        <f>_xlfn.IFNA(VLOOKUP($AZ29,HAVERD!$A:$FM,CV$2,FALSE),"")</f>
        <v>63.95</v>
      </c>
      <c r="CW29" s="7"/>
      <c r="CX29" s="7"/>
      <c r="CY29" s="7"/>
      <c r="CZ29" s="7"/>
      <c r="DA29" s="7"/>
      <c r="DB29" s="7"/>
      <c r="DC29" s="7"/>
      <c r="DD29" s="7"/>
      <c r="DE29" s="7"/>
      <c r="DF29" s="7"/>
      <c r="DG29" s="7"/>
      <c r="DH29" s="7"/>
    </row>
    <row r="30" spans="1:112" x14ac:dyDescent="0.35">
      <c r="A30" s="6">
        <f t="shared" si="20"/>
        <v>45679</v>
      </c>
      <c r="B30" s="7">
        <f>VLOOKUP($A30,HAVERD!$A:$FM,B$2,FALSE)</f>
        <v>100.9</v>
      </c>
      <c r="C30" s="7">
        <f>VLOOKUP($A30,HAVERD!$A:$FM,C$2,FALSE)</f>
        <v>95.55</v>
      </c>
      <c r="D30" s="7">
        <f>VLOOKUP($A30,HAVERD!$A:$FM,D$2,FALSE)</f>
        <v>89.6</v>
      </c>
      <c r="E30" s="7">
        <f>VLOOKUP($A30,HAVERD!$A:$FM,E$2,FALSE)</f>
        <v>89.25</v>
      </c>
      <c r="F30" s="7">
        <f>VLOOKUP($A30,HAVERD!$A:$FM,F$2,FALSE)</f>
        <v>88.95</v>
      </c>
      <c r="G30" s="7">
        <f>VLOOKUP($A30,HAVERD!$A:$FM,G$2,FALSE)</f>
        <v>87.7</v>
      </c>
      <c r="H30" s="7">
        <f>VLOOKUP($A30,HAVERD!$A:$FM,H$2,FALSE)</f>
        <v>87.65</v>
      </c>
      <c r="I30" s="7">
        <f>VLOOKUP($A30,HAVERD!$A:$FM,I$2,FALSE)</f>
        <v>90.35</v>
      </c>
      <c r="J30" s="7">
        <f>VLOOKUP($A30,HAVERD!$A:$FM,J$2,FALSE)</f>
        <v>89.35</v>
      </c>
      <c r="K30" s="7">
        <f>VLOOKUP($A30,HAVERD!$A:$FM,K$2,FALSE)</f>
        <v>90.05</v>
      </c>
      <c r="L30" s="7">
        <f>VLOOKUP($A30,HAVERD!$A:$FM,L$2,FALSE)</f>
        <v>91.45</v>
      </c>
      <c r="M30" s="7">
        <f>VLOOKUP($A30,HAVERD!$A:$FM,M$2,FALSE)</f>
        <v>94.3</v>
      </c>
      <c r="N30" s="7">
        <f>VLOOKUP($A30,HAVERD!$A:$FM,N$2,FALSE)</f>
        <v>94.65</v>
      </c>
      <c r="O30" s="7">
        <f>VLOOKUP($A30,HAVERD!$A:$FM,O$2,FALSE)</f>
        <v>89.2</v>
      </c>
      <c r="P30" s="7">
        <f>VLOOKUP($A30,HAVERD!$A:$FM,P$2,FALSE)</f>
        <v>74.150000000000006</v>
      </c>
      <c r="Q30" s="7">
        <f>VLOOKUP($A30,HAVERD!$A:$FM,Q$2,FALSE)</f>
        <v>69.45</v>
      </c>
      <c r="R30" s="7">
        <f>VLOOKUP($A30,HAVERD!$A:$FM,R$2,FALSE)</f>
        <v>69.2</v>
      </c>
      <c r="S30" s="7">
        <f>VLOOKUP($A30,HAVERD!$A:$FM,S$2,FALSE)</f>
        <v>69.650000000000006</v>
      </c>
      <c r="T30" s="7">
        <f>VLOOKUP($A30,HAVERD!$A:$FM,T$2,FALSE)</f>
        <v>70.2</v>
      </c>
      <c r="U30" s="7">
        <f>VLOOKUP($A30,HAVERD!$A:$FM,U$2,FALSE)</f>
        <v>72.150000000000006</v>
      </c>
      <c r="V30" s="7">
        <f>VLOOKUP($A30,HAVERD!$A:$FM,V$2,FALSE)</f>
        <v>77.75</v>
      </c>
      <c r="W30" s="7">
        <f>VLOOKUP($A30,HAVERD!$A:$FM,W$2,FALSE)</f>
        <v>79.599999999999994</v>
      </c>
      <c r="X30" s="7">
        <f>VLOOKUP($A30,HAVERD!$A:$FM,X$2,FALSE)</f>
        <v>79.900000000000006</v>
      </c>
      <c r="Y30" s="7">
        <f>VLOOKUP($A30,HAVERD!$A:$FM,Y$2,FALSE)</f>
        <v>79.95</v>
      </c>
      <c r="Z30" s="7">
        <f>VLOOKUP($A30,HAVERD!$A:$FM,Z$2,FALSE)</f>
        <v>79.3</v>
      </c>
      <c r="AA30" s="7">
        <f>VLOOKUP($A30,HAVERD!$A:$FM,AA$2,FALSE)</f>
        <v>75.2</v>
      </c>
      <c r="AB30" s="7">
        <f>VLOOKUP($A30,HAVERD!$A:$FM,AB$2,FALSE)</f>
        <v>63.55</v>
      </c>
      <c r="AC30" s="7">
        <f>VLOOKUP($A30,HAVERD!$A:$FM,AC$2,FALSE)</f>
        <v>59.9</v>
      </c>
      <c r="AD30" s="7">
        <f>VLOOKUP($A30,HAVERD!$A:$FM,AD$2,FALSE)</f>
        <v>59.7</v>
      </c>
      <c r="AE30" s="7">
        <f>VLOOKUP($A30,HAVERD!$A:$FM,AE$2,FALSE)</f>
        <v>60</v>
      </c>
      <c r="AF30" s="7">
        <f>VLOOKUP($A30,HAVERD!$A:$FM,AF$2,FALSE)</f>
        <v>60.5</v>
      </c>
      <c r="AG30" s="7">
        <f>VLOOKUP($A30,HAVERD!$A:$FM,AG$2,FALSE)</f>
        <v>62.85</v>
      </c>
      <c r="AH30" s="7">
        <f>VLOOKUP($A30,HAVERD!$A:$FM,AH$2,FALSE)</f>
        <v>69.45</v>
      </c>
      <c r="AI30" s="7">
        <f>VLOOKUP($A30,HAVERD!$A:$FM,AI$2,FALSE)</f>
        <v>71.55</v>
      </c>
      <c r="AJ30" s="7">
        <f>VLOOKUP($A30,HAVERD!$A:$FM,AJ$2,FALSE)</f>
        <v>71.8</v>
      </c>
      <c r="AK30" s="7">
        <f>VLOOKUP($A30,HAVERD!$A:$FM,AK$2,FALSE)</f>
        <v>71.7</v>
      </c>
      <c r="AL30" s="7">
        <f>VLOOKUP($A30,HAVERD!$A:$FM,AL$2,FALSE)</f>
        <v>71.25</v>
      </c>
      <c r="AM30" s="7">
        <f>VLOOKUP($A30,HAVERD!$A:$FM,AM$2,FALSE)</f>
        <v>68.95</v>
      </c>
      <c r="AN30" s="7">
        <f>VLOOKUP($A30,HAVERD!$A:$FM,AN$2,FALSE)</f>
        <v>62.45</v>
      </c>
      <c r="AO30" s="7">
        <f>VLOOKUP($A30,HAVERD!$A:$FM,AO$2,FALSE)</f>
        <v>60.4</v>
      </c>
      <c r="AP30" s="7">
        <f>VLOOKUP($A30,HAVERD!$A:$FM,AP$2,FALSE)</f>
        <v>60.25</v>
      </c>
      <c r="AQ30" s="7">
        <f>VLOOKUP($A30,HAVERD!$A:$FM,AQ$2,FALSE)</f>
        <v>60.4</v>
      </c>
      <c r="AR30" s="7">
        <f>VLOOKUP($A30,HAVERD!$A:$FM,AR$2,FALSE)</f>
        <v>60.8</v>
      </c>
      <c r="AS30" s="7">
        <f>VLOOKUP($A30,HAVERD!$A:$FM,AS$2,FALSE)</f>
        <v>62.8</v>
      </c>
      <c r="AT30" s="7">
        <f>VLOOKUP($A30,HAVERD!$A:$FM,AT$2,FALSE)</f>
        <v>68.55</v>
      </c>
      <c r="AU30" s="7">
        <f>VLOOKUP($A30,HAVERD!$A:$FM,AU$2,FALSE)</f>
        <v>70.400000000000006</v>
      </c>
      <c r="AV30" s="7">
        <f>VLOOKUP($A30,HAVERD!$A:$FM,AV$2,FALSE)</f>
        <v>70.650000000000006</v>
      </c>
      <c r="AW30" s="7">
        <f>VLOOKUP($A30,HAVERD!$A:$FM,AW$2,FALSE)</f>
        <v>70.599999999999994</v>
      </c>
      <c r="AZ30" s="6">
        <f t="shared" si="21"/>
        <v>45765</v>
      </c>
      <c r="BA30" s="7" t="str">
        <f>_xlfn.IFNA(VLOOKUP($AZ30,HAVERD!$A:$FM,BA$2,FALSE),"")</f>
        <v/>
      </c>
      <c r="BB30" s="7" t="str">
        <f>_xlfn.IFNA(VLOOKUP($AZ30,HAVERD!$A:$FM,BB$2,FALSE),"")</f>
        <v/>
      </c>
      <c r="BC30" s="7" t="str">
        <f>_xlfn.IFNA(VLOOKUP($AZ30,HAVERD!$A:$FM,BC$2,FALSE),"")</f>
        <v/>
      </c>
      <c r="BD30" s="7" t="str">
        <f>_xlfn.IFNA(VLOOKUP($AZ30,HAVERD!$A:$FM,BD$2,FALSE),"")</f>
        <v/>
      </c>
      <c r="BE30" s="7" t="str">
        <f>_xlfn.IFNA(VLOOKUP($AZ30,HAVERD!$A:$FM,BE$2,FALSE),"")</f>
        <v/>
      </c>
      <c r="BF30" s="7" t="str">
        <f>_xlfn.IFNA(VLOOKUP($AZ30,HAVERD!$A:$FM,BF$2,FALSE),"")</f>
        <v/>
      </c>
      <c r="BG30" s="7" t="str">
        <f>_xlfn.IFNA(VLOOKUP($AZ30,HAVERD!$A:$FM,BG$2,FALSE),"")</f>
        <v/>
      </c>
      <c r="BH30" s="7" t="str">
        <f>_xlfn.IFNA(VLOOKUP($AZ30,HAVERD!$A:$FM,BH$2,FALSE),"")</f>
        <v/>
      </c>
      <c r="BI30" s="7" t="str">
        <f>_xlfn.IFNA(VLOOKUP($AZ30,HAVERD!$A:$FM,BI$2,FALSE),"")</f>
        <v/>
      </c>
      <c r="BJ30" s="7" t="str">
        <f>_xlfn.IFNA(VLOOKUP($AZ30,HAVERD!$A:$FM,BJ$2,FALSE),"")</f>
        <v/>
      </c>
      <c r="BK30" s="7" t="str">
        <f>_xlfn.IFNA(VLOOKUP($AZ30,HAVERD!$A:$FM,BK$2,FALSE),"")</f>
        <v/>
      </c>
      <c r="BL30" s="7" t="str">
        <f>_xlfn.IFNA(VLOOKUP($AZ30,HAVERD!$A:$FM,BL$2,FALSE),"")</f>
        <v/>
      </c>
      <c r="BM30" s="7" t="str">
        <f>_xlfn.IFNA(VLOOKUP($AZ30,HAVERD!$A:$FM,BM$2,FALSE),"")</f>
        <v/>
      </c>
      <c r="BN30" s="7" t="str">
        <f>_xlfn.IFNA(VLOOKUP($AZ30,HAVERD!$A:$FM,BN$2,FALSE),"")</f>
        <v/>
      </c>
      <c r="BO30" s="7" t="str">
        <f>_xlfn.IFNA(VLOOKUP($AZ30,HAVERD!$A:$FM,BO$2,FALSE),"")</f>
        <v/>
      </c>
      <c r="BP30" s="7" t="str">
        <f>_xlfn.IFNA(VLOOKUP($AZ30,HAVERD!$A:$FM,BP$2,FALSE),"")</f>
        <v/>
      </c>
      <c r="BQ30" s="7" t="str">
        <f>_xlfn.IFNA(VLOOKUP($AZ30,HAVERD!$A:$FM,BQ$2,FALSE),"")</f>
        <v/>
      </c>
      <c r="BR30" s="7" t="str">
        <f>_xlfn.IFNA(VLOOKUP($AZ30,HAVERD!$A:$FM,BR$2,FALSE),"")</f>
        <v/>
      </c>
      <c r="BS30" s="7" t="str">
        <f>_xlfn.IFNA(VLOOKUP($AZ30,HAVERD!$A:$FM,BS$2,FALSE),"")</f>
        <v/>
      </c>
      <c r="BT30" s="7" t="str">
        <f>_xlfn.IFNA(VLOOKUP($AZ30,HAVERD!$A:$FM,BT$2,FALSE),"")</f>
        <v/>
      </c>
      <c r="BU30" s="7" t="str">
        <f>_xlfn.IFNA(VLOOKUP($AZ30,HAVERD!$A:$FM,BU$2,FALSE),"")</f>
        <v/>
      </c>
      <c r="BV30" s="7" t="str">
        <f>_xlfn.IFNA(VLOOKUP($AZ30,HAVERD!$A:$FM,BV$2,FALSE),"")</f>
        <v/>
      </c>
      <c r="BW30" s="7" t="str">
        <f>_xlfn.IFNA(VLOOKUP($AZ30,HAVERD!$A:$FM,BW$2,FALSE),"")</f>
        <v/>
      </c>
      <c r="BX30" s="7" t="str">
        <f>_xlfn.IFNA(VLOOKUP($AZ30,HAVERD!$A:$FM,BX$2,FALSE),"")</f>
        <v/>
      </c>
      <c r="BY30" s="7" t="str">
        <f>_xlfn.IFNA(VLOOKUP($AZ30,HAVERD!$A:$FM,BY$2,FALSE),"")</f>
        <v/>
      </c>
      <c r="BZ30" s="7" t="str">
        <f>_xlfn.IFNA(VLOOKUP($AZ30,HAVERD!$A:$FM,BZ$2,FALSE),"")</f>
        <v/>
      </c>
      <c r="CA30" s="7" t="str">
        <f>_xlfn.IFNA(VLOOKUP($AZ30,HAVERD!$A:$FM,CA$2,FALSE),"")</f>
        <v/>
      </c>
      <c r="CB30" s="7" t="str">
        <f>_xlfn.IFNA(VLOOKUP($AZ30,HAVERD!$A:$FM,CB$2,FALSE),"")</f>
        <v/>
      </c>
      <c r="CC30" s="7" t="str">
        <f>_xlfn.IFNA(VLOOKUP($AZ30,HAVERD!$A:$FM,CC$2,FALSE),"")</f>
        <v/>
      </c>
      <c r="CD30" s="7" t="str">
        <f>_xlfn.IFNA(VLOOKUP($AZ30,HAVERD!$A:$FM,CD$2,FALSE),"")</f>
        <v/>
      </c>
      <c r="CE30" s="7" t="str">
        <f>_xlfn.IFNA(VLOOKUP($AZ30,HAVERD!$A:$FM,CE$2,FALSE),"")</f>
        <v/>
      </c>
      <c r="CF30" s="7" t="str">
        <f>_xlfn.IFNA(VLOOKUP($AZ30,HAVERD!$A:$FM,CF$2,FALSE),"")</f>
        <v/>
      </c>
      <c r="CG30" s="7" t="str">
        <f>_xlfn.IFNA(VLOOKUP($AZ30,HAVERD!$A:$FM,CG$2,FALSE),"")</f>
        <v/>
      </c>
      <c r="CH30" s="7" t="str">
        <f>_xlfn.IFNA(VLOOKUP($AZ30,HAVERD!$A:$FM,CH$2,FALSE),"")</f>
        <v/>
      </c>
      <c r="CI30" s="7" t="str">
        <f>_xlfn.IFNA(VLOOKUP($AZ30,HAVERD!$A:$FM,CI$2,FALSE),"")</f>
        <v/>
      </c>
      <c r="CJ30" s="7" t="str">
        <f>_xlfn.IFNA(VLOOKUP($AZ30,HAVERD!$A:$FM,CJ$2,FALSE),"")</f>
        <v/>
      </c>
      <c r="CK30" s="7" t="str">
        <f>_xlfn.IFNA(VLOOKUP($AZ30,HAVERD!$A:$FM,CK$2,FALSE),"")</f>
        <v/>
      </c>
      <c r="CL30" s="7" t="str">
        <f>_xlfn.IFNA(VLOOKUP($AZ30,HAVERD!$A:$FM,CL$2,FALSE),"")</f>
        <v/>
      </c>
      <c r="CM30" s="7" t="str">
        <f>_xlfn.IFNA(VLOOKUP($AZ30,HAVERD!$A:$FM,CM$2,FALSE),"")</f>
        <v/>
      </c>
      <c r="CN30" s="7" t="str">
        <f>_xlfn.IFNA(VLOOKUP($AZ30,HAVERD!$A:$FM,CN$2,FALSE),"")</f>
        <v/>
      </c>
      <c r="CO30" s="7" t="str">
        <f>_xlfn.IFNA(VLOOKUP($AZ30,HAVERD!$A:$FM,CO$2,FALSE),"")</f>
        <v/>
      </c>
      <c r="CP30" s="7" t="str">
        <f>_xlfn.IFNA(VLOOKUP($AZ30,HAVERD!$A:$FM,CP$2,FALSE),"")</f>
        <v/>
      </c>
      <c r="CQ30" s="7" t="str">
        <f>_xlfn.IFNA(VLOOKUP($AZ30,HAVERD!$A:$FM,CQ$2,FALSE),"")</f>
        <v/>
      </c>
      <c r="CR30" s="7" t="str">
        <f>_xlfn.IFNA(VLOOKUP($AZ30,HAVERD!$A:$FM,CR$2,FALSE),"")</f>
        <v/>
      </c>
      <c r="CS30" s="7" t="str">
        <f>_xlfn.IFNA(VLOOKUP($AZ30,HAVERD!$A:$FM,CS$2,FALSE),"")</f>
        <v/>
      </c>
      <c r="CT30" s="7" t="str">
        <f>_xlfn.IFNA(VLOOKUP($AZ30,HAVERD!$A:$FM,CT$2,FALSE),"")</f>
        <v/>
      </c>
      <c r="CU30" s="7" t="str">
        <f>_xlfn.IFNA(VLOOKUP($AZ30,HAVERD!$A:$FM,CU$2,FALSE),"")</f>
        <v/>
      </c>
      <c r="CV30" s="7" t="str">
        <f>_xlfn.IFNA(VLOOKUP($AZ30,HAVERD!$A:$FM,CV$2,FALSE),"")</f>
        <v/>
      </c>
      <c r="CW30" s="7"/>
      <c r="CX30" s="7"/>
      <c r="CY30" s="7"/>
      <c r="CZ30" s="7"/>
      <c r="DA30" s="7"/>
      <c r="DB30" s="7"/>
      <c r="DC30" s="7"/>
      <c r="DD30" s="7"/>
      <c r="DE30" s="7"/>
      <c r="DF30" s="7"/>
      <c r="DG30" s="7"/>
      <c r="DH30" s="7"/>
    </row>
    <row r="31" spans="1:112" x14ac:dyDescent="0.35">
      <c r="A31" s="6">
        <f t="shared" si="20"/>
        <v>45680</v>
      </c>
      <c r="B31" s="7">
        <f>VLOOKUP($A31,HAVERD!$A:$FM,B$2,FALSE)</f>
        <v>102.75</v>
      </c>
      <c r="C31" s="7">
        <f>VLOOKUP($A31,HAVERD!$A:$FM,C$2,FALSE)</f>
        <v>97.05</v>
      </c>
      <c r="D31" s="7">
        <f>VLOOKUP($A31,HAVERD!$A:$FM,D$2,FALSE)</f>
        <v>91.55</v>
      </c>
      <c r="E31" s="7">
        <f>VLOOKUP($A31,HAVERD!$A:$FM,E$2,FALSE)</f>
        <v>91.45</v>
      </c>
      <c r="F31" s="7">
        <f>VLOOKUP($A31,HAVERD!$A:$FM,F$2,FALSE)</f>
        <v>91.15</v>
      </c>
      <c r="G31" s="7">
        <f>VLOOKUP($A31,HAVERD!$A:$FM,G$2,FALSE)</f>
        <v>89.6</v>
      </c>
      <c r="H31" s="7">
        <f>VLOOKUP($A31,HAVERD!$A:$FM,H$2,FALSE)</f>
        <v>89.55</v>
      </c>
      <c r="I31" s="7">
        <f>VLOOKUP($A31,HAVERD!$A:$FM,I$2,FALSE)</f>
        <v>92.25</v>
      </c>
      <c r="J31" s="7">
        <f>VLOOKUP($A31,HAVERD!$A:$FM,J$2,FALSE)</f>
        <v>89.8</v>
      </c>
      <c r="K31" s="7">
        <f>VLOOKUP($A31,HAVERD!$A:$FM,K$2,FALSE)</f>
        <v>90.5</v>
      </c>
      <c r="L31" s="7">
        <f>VLOOKUP($A31,HAVERD!$A:$FM,L$2,FALSE)</f>
        <v>91.9</v>
      </c>
      <c r="M31" s="7">
        <f>VLOOKUP($A31,HAVERD!$A:$FM,M$2,FALSE)</f>
        <v>94.75</v>
      </c>
      <c r="N31" s="7">
        <f>VLOOKUP($A31,HAVERD!$A:$FM,N$2,FALSE)</f>
        <v>95.1</v>
      </c>
      <c r="O31" s="7">
        <f>VLOOKUP($A31,HAVERD!$A:$FM,O$2,FALSE)</f>
        <v>89.65</v>
      </c>
      <c r="P31" s="7">
        <f>VLOOKUP($A31,HAVERD!$A:$FM,P$2,FALSE)</f>
        <v>74.400000000000006</v>
      </c>
      <c r="Q31" s="7">
        <f>VLOOKUP($A31,HAVERD!$A:$FM,Q$2,FALSE)</f>
        <v>69.650000000000006</v>
      </c>
      <c r="R31" s="7">
        <f>VLOOKUP($A31,HAVERD!$A:$FM,R$2,FALSE)</f>
        <v>69.400000000000006</v>
      </c>
      <c r="S31" s="7">
        <f>VLOOKUP($A31,HAVERD!$A:$FM,S$2,FALSE)</f>
        <v>69.849999999999994</v>
      </c>
      <c r="T31" s="7">
        <f>VLOOKUP($A31,HAVERD!$A:$FM,T$2,FALSE)</f>
        <v>70.400000000000006</v>
      </c>
      <c r="U31" s="7">
        <f>VLOOKUP($A31,HAVERD!$A:$FM,U$2,FALSE)</f>
        <v>72.349999999999994</v>
      </c>
      <c r="V31" s="7">
        <f>VLOOKUP($A31,HAVERD!$A:$FM,V$2,FALSE)</f>
        <v>78.05</v>
      </c>
      <c r="W31" s="7">
        <f>VLOOKUP($A31,HAVERD!$A:$FM,W$2,FALSE)</f>
        <v>79.900000000000006</v>
      </c>
      <c r="X31" s="7">
        <f>VLOOKUP($A31,HAVERD!$A:$FM,X$2,FALSE)</f>
        <v>80.2</v>
      </c>
      <c r="Y31" s="7">
        <f>VLOOKUP($A31,HAVERD!$A:$FM,Y$2,FALSE)</f>
        <v>80.25</v>
      </c>
      <c r="Z31" s="7">
        <f>VLOOKUP($A31,HAVERD!$A:$FM,Z$2,FALSE)</f>
        <v>79.599999999999994</v>
      </c>
      <c r="AA31" s="7">
        <f>VLOOKUP($A31,HAVERD!$A:$FM,AA$2,FALSE)</f>
        <v>75.55</v>
      </c>
      <c r="AB31" s="7">
        <f>VLOOKUP($A31,HAVERD!$A:$FM,AB$2,FALSE)</f>
        <v>64.05</v>
      </c>
      <c r="AC31" s="7">
        <f>VLOOKUP($A31,HAVERD!$A:$FM,AC$2,FALSE)</f>
        <v>60.45</v>
      </c>
      <c r="AD31" s="7">
        <f>VLOOKUP($A31,HAVERD!$A:$FM,AD$2,FALSE)</f>
        <v>60.2</v>
      </c>
      <c r="AE31" s="7">
        <f>VLOOKUP($A31,HAVERD!$A:$FM,AE$2,FALSE)</f>
        <v>60.5</v>
      </c>
      <c r="AF31" s="7">
        <f>VLOOKUP($A31,HAVERD!$A:$FM,AF$2,FALSE)</f>
        <v>61.05</v>
      </c>
      <c r="AG31" s="7">
        <f>VLOOKUP($A31,HAVERD!$A:$FM,AG$2,FALSE)</f>
        <v>63.3</v>
      </c>
      <c r="AH31" s="7">
        <f>VLOOKUP($A31,HAVERD!$A:$FM,AH$2,FALSE)</f>
        <v>69.7</v>
      </c>
      <c r="AI31" s="7">
        <f>VLOOKUP($A31,HAVERD!$A:$FM,AI$2,FALSE)</f>
        <v>71.75</v>
      </c>
      <c r="AJ31" s="7">
        <f>VLOOKUP($A31,HAVERD!$A:$FM,AJ$2,FALSE)</f>
        <v>72</v>
      </c>
      <c r="AK31" s="7">
        <f>VLOOKUP($A31,HAVERD!$A:$FM,AK$2,FALSE)</f>
        <v>71.900000000000006</v>
      </c>
      <c r="AL31" s="7">
        <f>VLOOKUP($A31,HAVERD!$A:$FM,AL$2,FALSE)</f>
        <v>71.45</v>
      </c>
      <c r="AM31" s="7">
        <f>VLOOKUP($A31,HAVERD!$A:$FM,AM$2,FALSE)</f>
        <v>69.150000000000006</v>
      </c>
      <c r="AN31" s="7">
        <f>VLOOKUP($A31,HAVERD!$A:$FM,AN$2,FALSE)</f>
        <v>62.65</v>
      </c>
      <c r="AO31" s="7">
        <f>VLOOKUP($A31,HAVERD!$A:$FM,AO$2,FALSE)</f>
        <v>60.6</v>
      </c>
      <c r="AP31" s="7">
        <f>VLOOKUP($A31,HAVERD!$A:$FM,AP$2,FALSE)</f>
        <v>60.45</v>
      </c>
      <c r="AQ31" s="7">
        <f>VLOOKUP($A31,HAVERD!$A:$FM,AQ$2,FALSE)</f>
        <v>60.6</v>
      </c>
      <c r="AR31" s="7">
        <f>VLOOKUP($A31,HAVERD!$A:$FM,AR$2,FALSE)</f>
        <v>61</v>
      </c>
      <c r="AS31" s="7">
        <f>VLOOKUP($A31,HAVERD!$A:$FM,AS$2,FALSE)</f>
        <v>63</v>
      </c>
      <c r="AT31" s="7">
        <f>VLOOKUP($A31,HAVERD!$A:$FM,AT$2,FALSE)</f>
        <v>68.75</v>
      </c>
      <c r="AU31" s="7">
        <f>VLOOKUP($A31,HAVERD!$A:$FM,AU$2,FALSE)</f>
        <v>70.599999999999994</v>
      </c>
      <c r="AV31" s="7">
        <f>VLOOKUP($A31,HAVERD!$A:$FM,AV$2,FALSE)</f>
        <v>70.849999999999994</v>
      </c>
      <c r="AW31" s="7">
        <f>VLOOKUP($A31,HAVERD!$A:$FM,AW$2,FALSE)</f>
        <v>70.849999999999994</v>
      </c>
      <c r="AZ31" s="6">
        <f t="shared" si="21"/>
        <v>45768</v>
      </c>
      <c r="BA31" s="7">
        <f>_xlfn.IFNA(VLOOKUP($AZ31,HAVERD!$A:$FM,BA$2,FALSE),"")</f>
        <v>75.400000000000006</v>
      </c>
      <c r="BB31" s="7">
        <f>_xlfn.IFNA(VLOOKUP($AZ31,HAVERD!$A:$FM,BB$2,FALSE),"")</f>
        <v>75.8</v>
      </c>
      <c r="BC31" s="7">
        <f>_xlfn.IFNA(VLOOKUP($AZ31,HAVERD!$A:$FM,BC$2,FALSE),"")</f>
        <v>76.45</v>
      </c>
      <c r="BD31" s="7">
        <f>_xlfn.IFNA(VLOOKUP($AZ31,HAVERD!$A:$FM,BD$2,FALSE),"")</f>
        <v>75.05</v>
      </c>
      <c r="BE31" s="7">
        <f>_xlfn.IFNA(VLOOKUP($AZ31,HAVERD!$A:$FM,BE$2,FALSE),"")</f>
        <v>81.7</v>
      </c>
      <c r="BF31" s="7">
        <f>_xlfn.IFNA(VLOOKUP($AZ31,HAVERD!$A:$FM,BF$2,FALSE),"")</f>
        <v>83.95</v>
      </c>
      <c r="BG31" s="7">
        <f>_xlfn.IFNA(VLOOKUP($AZ31,HAVERD!$A:$FM,BG$2,FALSE),"")</f>
        <v>85.5</v>
      </c>
      <c r="BH31" s="7">
        <f>_xlfn.IFNA(VLOOKUP($AZ31,HAVERD!$A:$FM,BH$2,FALSE),"")</f>
        <v>86.1</v>
      </c>
      <c r="BI31" s="7">
        <f>_xlfn.IFNA(VLOOKUP($AZ31,HAVERD!$A:$FM,BI$2,FALSE),"")</f>
        <v>87.6</v>
      </c>
      <c r="BJ31" s="7">
        <f>_xlfn.IFNA(VLOOKUP($AZ31,HAVERD!$A:$FM,BJ$2,FALSE),"")</f>
        <v>87.95</v>
      </c>
      <c r="BK31" s="7">
        <f>_xlfn.IFNA(VLOOKUP($AZ31,HAVERD!$A:$FM,BK$2,FALSE),"")</f>
        <v>82.5</v>
      </c>
      <c r="BL31" s="7">
        <f>_xlfn.IFNA(VLOOKUP($AZ31,HAVERD!$A:$FM,BL$2,FALSE),"")</f>
        <v>74.150000000000006</v>
      </c>
      <c r="BM31" s="7">
        <f>_xlfn.IFNA(VLOOKUP($AZ31,HAVERD!$A:$FM,BM$2,FALSE),"")</f>
        <v>71.45</v>
      </c>
      <c r="BN31" s="7">
        <f>_xlfn.IFNA(VLOOKUP($AZ31,HAVERD!$A:$FM,BN$2,FALSE),"")</f>
        <v>70.849999999999994</v>
      </c>
      <c r="BO31" s="7">
        <f>_xlfn.IFNA(VLOOKUP($AZ31,HAVERD!$A:$FM,BO$2,FALSE),"")</f>
        <v>69.95</v>
      </c>
      <c r="BP31" s="7">
        <f>_xlfn.IFNA(VLOOKUP($AZ31,HAVERD!$A:$FM,BP$2,FALSE),"")</f>
        <v>70</v>
      </c>
      <c r="BQ31" s="7">
        <f>_xlfn.IFNA(VLOOKUP($AZ31,HAVERD!$A:$FM,BQ$2,FALSE),"")</f>
        <v>72.2</v>
      </c>
      <c r="BR31" s="7">
        <f>_xlfn.IFNA(VLOOKUP($AZ31,HAVERD!$A:$FM,BR$2,FALSE),"")</f>
        <v>78.55</v>
      </c>
      <c r="BS31" s="7">
        <f>_xlfn.IFNA(VLOOKUP($AZ31,HAVERD!$A:$FM,BS$2,FALSE),"")</f>
        <v>80.599999999999994</v>
      </c>
      <c r="BT31" s="7">
        <f>_xlfn.IFNA(VLOOKUP($AZ31,HAVERD!$A:$FM,BT$2,FALSE),"")</f>
        <v>80.900000000000006</v>
      </c>
      <c r="BU31" s="7">
        <f>_xlfn.IFNA(VLOOKUP($AZ31,HAVERD!$A:$FM,BU$2,FALSE),"")</f>
        <v>80.900000000000006</v>
      </c>
      <c r="BV31" s="7">
        <f>_xlfn.IFNA(VLOOKUP($AZ31,HAVERD!$A:$FM,BV$2,FALSE),"")</f>
        <v>80.3</v>
      </c>
      <c r="BW31" s="7">
        <f>_xlfn.IFNA(VLOOKUP($AZ31,HAVERD!$A:$FM,BW$2,FALSE),"")</f>
        <v>76.5</v>
      </c>
      <c r="BX31" s="7">
        <f>_xlfn.IFNA(VLOOKUP($AZ31,HAVERD!$A:$FM,BX$2,FALSE),"")</f>
        <v>66.099999999999994</v>
      </c>
      <c r="BY31" s="7">
        <f>_xlfn.IFNA(VLOOKUP($AZ31,HAVERD!$A:$FM,BY$2,FALSE),"")</f>
        <v>62.85</v>
      </c>
      <c r="BZ31" s="7">
        <f>_xlfn.IFNA(VLOOKUP($AZ31,HAVERD!$A:$FM,BZ$2,FALSE),"")</f>
        <v>62.65</v>
      </c>
      <c r="CA31" s="7">
        <f>_xlfn.IFNA(VLOOKUP($AZ31,HAVERD!$A:$FM,CA$2,FALSE),"")</f>
        <v>62.9</v>
      </c>
      <c r="CB31" s="7">
        <f>_xlfn.IFNA(VLOOKUP($AZ31,HAVERD!$A:$FM,CB$2,FALSE),"")</f>
        <v>63.4</v>
      </c>
      <c r="CC31" s="7">
        <f>_xlfn.IFNA(VLOOKUP($AZ31,HAVERD!$A:$FM,CC$2,FALSE),"")</f>
        <v>65.7</v>
      </c>
      <c r="CD31" s="7">
        <f>_xlfn.IFNA(VLOOKUP($AZ31,HAVERD!$A:$FM,CD$2,FALSE),"")</f>
        <v>72</v>
      </c>
      <c r="CE31" s="7">
        <f>_xlfn.IFNA(VLOOKUP($AZ31,HAVERD!$A:$FM,CE$2,FALSE),"")</f>
        <v>74.05</v>
      </c>
      <c r="CF31" s="7">
        <f>_xlfn.IFNA(VLOOKUP($AZ31,HAVERD!$A:$FM,CF$2,FALSE),"")</f>
        <v>74.3</v>
      </c>
      <c r="CG31" s="7">
        <f>_xlfn.IFNA(VLOOKUP($AZ31,HAVERD!$A:$FM,CG$2,FALSE),"")</f>
        <v>74.2</v>
      </c>
      <c r="CH31" s="7">
        <f>_xlfn.IFNA(VLOOKUP($AZ31,HAVERD!$A:$FM,CH$2,FALSE),"")</f>
        <v>73.75</v>
      </c>
      <c r="CI31" s="7">
        <f>_xlfn.IFNA(VLOOKUP($AZ31,HAVERD!$A:$FM,CI$2,FALSE),"")</f>
        <v>71.150000000000006</v>
      </c>
      <c r="CJ31" s="7">
        <f>_xlfn.IFNA(VLOOKUP($AZ31,HAVERD!$A:$FM,CJ$2,FALSE),"")</f>
        <v>64.099999999999994</v>
      </c>
      <c r="CK31" s="7">
        <f>_xlfn.IFNA(VLOOKUP($AZ31,HAVERD!$A:$FM,CK$2,FALSE),"")</f>
        <v>61.85</v>
      </c>
      <c r="CL31" s="7">
        <f>_xlfn.IFNA(VLOOKUP($AZ31,HAVERD!$A:$FM,CL$2,FALSE),"")</f>
        <v>61.7</v>
      </c>
      <c r="CM31" s="7">
        <f>_xlfn.IFNA(VLOOKUP($AZ31,HAVERD!$A:$FM,CM$2,FALSE),"")</f>
        <v>61.85</v>
      </c>
      <c r="CN31" s="7">
        <f>_xlfn.IFNA(VLOOKUP($AZ31,HAVERD!$A:$FM,CN$2,FALSE),"")</f>
        <v>62.3</v>
      </c>
      <c r="CO31" s="7">
        <f>_xlfn.IFNA(VLOOKUP($AZ31,HAVERD!$A:$FM,CO$2,FALSE),"")</f>
        <v>64.45</v>
      </c>
      <c r="CP31" s="7">
        <f>_xlfn.IFNA(VLOOKUP($AZ31,HAVERD!$A:$FM,CP$2,FALSE),"")</f>
        <v>70.349999999999994</v>
      </c>
      <c r="CQ31" s="7">
        <f>_xlfn.IFNA(VLOOKUP($AZ31,HAVERD!$A:$FM,CQ$2,FALSE),"")</f>
        <v>72.2</v>
      </c>
      <c r="CR31" s="7">
        <f>_xlfn.IFNA(VLOOKUP($AZ31,HAVERD!$A:$FM,CR$2,FALSE),"")</f>
        <v>72.45</v>
      </c>
      <c r="CS31" s="7">
        <f>_xlfn.IFNA(VLOOKUP($AZ31,HAVERD!$A:$FM,CS$2,FALSE),"")</f>
        <v>72.349999999999994</v>
      </c>
      <c r="CT31" s="7">
        <f>_xlfn.IFNA(VLOOKUP($AZ31,HAVERD!$A:$FM,CT$2,FALSE),"")</f>
        <v>71.95</v>
      </c>
      <c r="CU31" s="7">
        <f>_xlfn.IFNA(VLOOKUP($AZ31,HAVERD!$A:$FM,CU$2,FALSE),"")</f>
        <v>69.8</v>
      </c>
      <c r="CV31" s="7">
        <f>_xlfn.IFNA(VLOOKUP($AZ31,HAVERD!$A:$FM,CV$2,FALSE),"")</f>
        <v>63.95</v>
      </c>
      <c r="CW31" s="7"/>
      <c r="CX31" s="7"/>
      <c r="CY31" s="7"/>
      <c r="CZ31" s="7"/>
      <c r="DA31" s="7"/>
      <c r="DB31" s="7"/>
      <c r="DC31" s="7"/>
      <c r="DD31" s="7"/>
      <c r="DE31" s="7"/>
      <c r="DF31" s="7"/>
      <c r="DG31" s="7"/>
      <c r="DH31" s="7"/>
    </row>
    <row r="32" spans="1:112" x14ac:dyDescent="0.35">
      <c r="A32" s="6">
        <f t="shared" si="20"/>
        <v>45681</v>
      </c>
      <c r="B32" s="7">
        <f>VLOOKUP($A32,HAVERD!$A:$FM,B$2,FALSE)</f>
        <v>106.2</v>
      </c>
      <c r="C32" s="7">
        <f>VLOOKUP($A32,HAVERD!$A:$FM,C$2,FALSE)</f>
        <v>98.25</v>
      </c>
      <c r="D32" s="7">
        <f>VLOOKUP($A32,HAVERD!$A:$FM,D$2,FALSE)</f>
        <v>92.95</v>
      </c>
      <c r="E32" s="7">
        <f>VLOOKUP($A32,HAVERD!$A:$FM,E$2,FALSE)</f>
        <v>92.75</v>
      </c>
      <c r="F32" s="7">
        <f>VLOOKUP($A32,HAVERD!$A:$FM,F$2,FALSE)</f>
        <v>92.5</v>
      </c>
      <c r="G32" s="7">
        <f>VLOOKUP($A32,HAVERD!$A:$FM,G$2,FALSE)</f>
        <v>90.6</v>
      </c>
      <c r="H32" s="7">
        <f>VLOOKUP($A32,HAVERD!$A:$FM,H$2,FALSE)</f>
        <v>90.55</v>
      </c>
      <c r="I32" s="7">
        <f>VLOOKUP($A32,HAVERD!$A:$FM,I$2,FALSE)</f>
        <v>91.25</v>
      </c>
      <c r="J32" s="7">
        <f>VLOOKUP($A32,HAVERD!$A:$FM,J$2,FALSE)</f>
        <v>91.55</v>
      </c>
      <c r="K32" s="7">
        <f>VLOOKUP($A32,HAVERD!$A:$FM,K$2,FALSE)</f>
        <v>91.65</v>
      </c>
      <c r="L32" s="7">
        <f>VLOOKUP($A32,HAVERD!$A:$FM,L$2,FALSE)</f>
        <v>93.05</v>
      </c>
      <c r="M32" s="7">
        <f>VLOOKUP($A32,HAVERD!$A:$FM,M$2,FALSE)</f>
        <v>95.9</v>
      </c>
      <c r="N32" s="7">
        <f>VLOOKUP($A32,HAVERD!$A:$FM,N$2,FALSE)</f>
        <v>96.25</v>
      </c>
      <c r="O32" s="7">
        <f>VLOOKUP($A32,HAVERD!$A:$FM,O$2,FALSE)</f>
        <v>90.8</v>
      </c>
      <c r="P32" s="7">
        <f>VLOOKUP($A32,HAVERD!$A:$FM,P$2,FALSE)</f>
        <v>75</v>
      </c>
      <c r="Q32" s="7">
        <f>VLOOKUP($A32,HAVERD!$A:$FM,Q$2,FALSE)</f>
        <v>70.05</v>
      </c>
      <c r="R32" s="7">
        <f>VLOOKUP($A32,HAVERD!$A:$FM,R$2,FALSE)</f>
        <v>69.8</v>
      </c>
      <c r="S32" s="7">
        <f>VLOOKUP($A32,HAVERD!$A:$FM,S$2,FALSE)</f>
        <v>70.25</v>
      </c>
      <c r="T32" s="7">
        <f>VLOOKUP($A32,HAVERD!$A:$FM,T$2,FALSE)</f>
        <v>70.8</v>
      </c>
      <c r="U32" s="7">
        <f>VLOOKUP($A32,HAVERD!$A:$FM,U$2,FALSE)</f>
        <v>72.75</v>
      </c>
      <c r="V32" s="7">
        <f>VLOOKUP($A32,HAVERD!$A:$FM,V$2,FALSE)</f>
        <v>78.349999999999994</v>
      </c>
      <c r="W32" s="7">
        <f>VLOOKUP($A32,HAVERD!$A:$FM,W$2,FALSE)</f>
        <v>80.2</v>
      </c>
      <c r="X32" s="7">
        <f>VLOOKUP($A32,HAVERD!$A:$FM,X$2,FALSE)</f>
        <v>80.5</v>
      </c>
      <c r="Y32" s="7">
        <f>VLOOKUP($A32,HAVERD!$A:$FM,Y$2,FALSE)</f>
        <v>80.55</v>
      </c>
      <c r="Z32" s="7">
        <f>VLOOKUP($A32,HAVERD!$A:$FM,Z$2,FALSE)</f>
        <v>79.900000000000006</v>
      </c>
      <c r="AA32" s="7">
        <f>VLOOKUP($A32,HAVERD!$A:$FM,AA$2,FALSE)</f>
        <v>75.8</v>
      </c>
      <c r="AB32" s="7">
        <f>VLOOKUP($A32,HAVERD!$A:$FM,AB$2,FALSE)</f>
        <v>64.099999999999994</v>
      </c>
      <c r="AC32" s="7">
        <f>VLOOKUP($A32,HAVERD!$A:$FM,AC$2,FALSE)</f>
        <v>60.45</v>
      </c>
      <c r="AD32" s="7">
        <f>VLOOKUP($A32,HAVERD!$A:$FM,AD$2,FALSE)</f>
        <v>60.25</v>
      </c>
      <c r="AE32" s="7">
        <f>VLOOKUP($A32,HAVERD!$A:$FM,AE$2,FALSE)</f>
        <v>60.5</v>
      </c>
      <c r="AF32" s="7">
        <f>VLOOKUP($A32,HAVERD!$A:$FM,AF$2,FALSE)</f>
        <v>61.05</v>
      </c>
      <c r="AG32" s="7">
        <f>VLOOKUP($A32,HAVERD!$A:$FM,AG$2,FALSE)</f>
        <v>63.7</v>
      </c>
      <c r="AH32" s="7">
        <f>VLOOKUP($A32,HAVERD!$A:$FM,AH$2,FALSE)</f>
        <v>71.25</v>
      </c>
      <c r="AI32" s="7">
        <f>VLOOKUP($A32,HAVERD!$A:$FM,AI$2,FALSE)</f>
        <v>73.650000000000006</v>
      </c>
      <c r="AJ32" s="7">
        <f>VLOOKUP($A32,HAVERD!$A:$FM,AJ$2,FALSE)</f>
        <v>73.849999999999994</v>
      </c>
      <c r="AK32" s="7">
        <f>VLOOKUP($A32,HAVERD!$A:$FM,AK$2,FALSE)</f>
        <v>73.75</v>
      </c>
      <c r="AL32" s="7">
        <f>VLOOKUP($A32,HAVERD!$A:$FM,AL$2,FALSE)</f>
        <v>73.3</v>
      </c>
      <c r="AM32" s="7">
        <f>VLOOKUP($A32,HAVERD!$A:$FM,AM$2,FALSE)</f>
        <v>70.95</v>
      </c>
      <c r="AN32" s="7">
        <f>VLOOKUP($A32,HAVERD!$A:$FM,AN$2,FALSE)</f>
        <v>64.45</v>
      </c>
      <c r="AO32" s="7">
        <f>VLOOKUP($A32,HAVERD!$A:$FM,AO$2,FALSE)</f>
        <v>62.4</v>
      </c>
      <c r="AP32" s="7">
        <f>VLOOKUP($A32,HAVERD!$A:$FM,AP$2,FALSE)</f>
        <v>62.25</v>
      </c>
      <c r="AQ32" s="7">
        <f>VLOOKUP($A32,HAVERD!$A:$FM,AQ$2,FALSE)</f>
        <v>62.4</v>
      </c>
      <c r="AR32" s="7">
        <f>VLOOKUP($A32,HAVERD!$A:$FM,AR$2,FALSE)</f>
        <v>62.8</v>
      </c>
      <c r="AS32" s="7">
        <f>VLOOKUP($A32,HAVERD!$A:$FM,AS$2,FALSE)</f>
        <v>64.8</v>
      </c>
      <c r="AT32" s="7">
        <f>VLOOKUP($A32,HAVERD!$A:$FM,AT$2,FALSE)</f>
        <v>70.55</v>
      </c>
      <c r="AU32" s="7">
        <f>VLOOKUP($A32,HAVERD!$A:$FM,AU$2,FALSE)</f>
        <v>72.400000000000006</v>
      </c>
      <c r="AV32" s="7">
        <f>VLOOKUP($A32,HAVERD!$A:$FM,AV$2,FALSE)</f>
        <v>72.650000000000006</v>
      </c>
      <c r="AW32" s="7">
        <f>VLOOKUP($A32,HAVERD!$A:$FM,AW$2,FALSE)</f>
        <v>72.650000000000006</v>
      </c>
      <c r="AZ32" s="6">
        <f t="shared" si="21"/>
        <v>45769</v>
      </c>
      <c r="BA32" s="7">
        <f>_xlfn.IFNA(VLOOKUP($AZ32,HAVERD!$A:$FM,BA$2,FALSE),"")</f>
        <v>73.900000000000006</v>
      </c>
      <c r="BB32" s="7">
        <f>_xlfn.IFNA(VLOOKUP($AZ32,HAVERD!$A:$FM,BB$2,FALSE),"")</f>
        <v>73.7</v>
      </c>
      <c r="BC32" s="7">
        <f>_xlfn.IFNA(VLOOKUP($AZ32,HAVERD!$A:$FM,BC$2,FALSE),"")</f>
        <v>73.95</v>
      </c>
      <c r="BD32" s="7">
        <f>_xlfn.IFNA(VLOOKUP($AZ32,HAVERD!$A:$FM,BD$2,FALSE),"")</f>
        <v>72.849999999999994</v>
      </c>
      <c r="BE32" s="7">
        <f>_xlfn.IFNA(VLOOKUP($AZ32,HAVERD!$A:$FM,BE$2,FALSE),"")</f>
        <v>80.2</v>
      </c>
      <c r="BF32" s="7">
        <f>_xlfn.IFNA(VLOOKUP($AZ32,HAVERD!$A:$FM,BF$2,FALSE),"")</f>
        <v>81.400000000000006</v>
      </c>
      <c r="BG32" s="7">
        <f>_xlfn.IFNA(VLOOKUP($AZ32,HAVERD!$A:$FM,BG$2,FALSE),"")</f>
        <v>82.95</v>
      </c>
      <c r="BH32" s="7">
        <f>_xlfn.IFNA(VLOOKUP($AZ32,HAVERD!$A:$FM,BH$2,FALSE),"")</f>
        <v>83.55</v>
      </c>
      <c r="BI32" s="7">
        <f>_xlfn.IFNA(VLOOKUP($AZ32,HAVERD!$A:$FM,BI$2,FALSE),"")</f>
        <v>85.05</v>
      </c>
      <c r="BJ32" s="7">
        <f>_xlfn.IFNA(VLOOKUP($AZ32,HAVERD!$A:$FM,BJ$2,FALSE),"")</f>
        <v>85.4</v>
      </c>
      <c r="BK32" s="7">
        <f>_xlfn.IFNA(VLOOKUP($AZ32,HAVERD!$A:$FM,BK$2,FALSE),"")</f>
        <v>79.95</v>
      </c>
      <c r="BL32" s="7">
        <f>_xlfn.IFNA(VLOOKUP($AZ32,HAVERD!$A:$FM,BL$2,FALSE),"")</f>
        <v>70.75</v>
      </c>
      <c r="BM32" s="7">
        <f>_xlfn.IFNA(VLOOKUP($AZ32,HAVERD!$A:$FM,BM$2,FALSE),"")</f>
        <v>67.849999999999994</v>
      </c>
      <c r="BN32" s="7">
        <f>_xlfn.IFNA(VLOOKUP($AZ32,HAVERD!$A:$FM,BN$2,FALSE),"")</f>
        <v>67.650000000000006</v>
      </c>
      <c r="BO32" s="7">
        <f>_xlfn.IFNA(VLOOKUP($AZ32,HAVERD!$A:$FM,BO$2,FALSE),"")</f>
        <v>67.900000000000006</v>
      </c>
      <c r="BP32" s="7">
        <f>_xlfn.IFNA(VLOOKUP($AZ32,HAVERD!$A:$FM,BP$2,FALSE),"")</f>
        <v>68.349999999999994</v>
      </c>
      <c r="BQ32" s="7">
        <f>_xlfn.IFNA(VLOOKUP($AZ32,HAVERD!$A:$FM,BQ$2,FALSE),"")</f>
        <v>70.349999999999994</v>
      </c>
      <c r="BR32" s="7">
        <f>_xlfn.IFNA(VLOOKUP($AZ32,HAVERD!$A:$FM,BR$2,FALSE),"")</f>
        <v>75.849999999999994</v>
      </c>
      <c r="BS32" s="7">
        <f>_xlfn.IFNA(VLOOKUP($AZ32,HAVERD!$A:$FM,BS$2,FALSE),"")</f>
        <v>77.650000000000006</v>
      </c>
      <c r="BT32" s="7">
        <f>_xlfn.IFNA(VLOOKUP($AZ32,HAVERD!$A:$FM,BT$2,FALSE),"")</f>
        <v>77.900000000000006</v>
      </c>
      <c r="BU32" s="7">
        <f>_xlfn.IFNA(VLOOKUP($AZ32,HAVERD!$A:$FM,BU$2,FALSE),"")</f>
        <v>77.95</v>
      </c>
      <c r="BV32" s="7">
        <f>_xlfn.IFNA(VLOOKUP($AZ32,HAVERD!$A:$FM,BV$2,FALSE),"")</f>
        <v>77.400000000000006</v>
      </c>
      <c r="BW32" s="7">
        <f>_xlfn.IFNA(VLOOKUP($AZ32,HAVERD!$A:$FM,BW$2,FALSE),"")</f>
        <v>73.8</v>
      </c>
      <c r="BX32" s="7">
        <f>_xlfn.IFNA(VLOOKUP($AZ32,HAVERD!$A:$FM,BX$2,FALSE),"")</f>
        <v>64.099999999999994</v>
      </c>
      <c r="BY32" s="7">
        <f>_xlfn.IFNA(VLOOKUP($AZ32,HAVERD!$A:$FM,BY$2,FALSE),"")</f>
        <v>61</v>
      </c>
      <c r="BZ32" s="7">
        <f>_xlfn.IFNA(VLOOKUP($AZ32,HAVERD!$A:$FM,BZ$2,FALSE),"")</f>
        <v>60.8</v>
      </c>
      <c r="CA32" s="7">
        <f>_xlfn.IFNA(VLOOKUP($AZ32,HAVERD!$A:$FM,CA$2,FALSE),"")</f>
        <v>61.05</v>
      </c>
      <c r="CB32" s="7">
        <f>_xlfn.IFNA(VLOOKUP($AZ32,HAVERD!$A:$FM,CB$2,FALSE),"")</f>
        <v>61.55</v>
      </c>
      <c r="CC32" s="7">
        <f>_xlfn.IFNA(VLOOKUP($AZ32,HAVERD!$A:$FM,CC$2,FALSE),"")</f>
        <v>64.05</v>
      </c>
      <c r="CD32" s="7">
        <f>_xlfn.IFNA(VLOOKUP($AZ32,HAVERD!$A:$FM,CD$2,FALSE),"")</f>
        <v>70.849999999999994</v>
      </c>
      <c r="CE32" s="7">
        <f>_xlfn.IFNA(VLOOKUP($AZ32,HAVERD!$A:$FM,CE$2,FALSE),"")</f>
        <v>73.05</v>
      </c>
      <c r="CF32" s="7">
        <f>_xlfn.IFNA(VLOOKUP($AZ32,HAVERD!$A:$FM,CF$2,FALSE),"")</f>
        <v>73.3</v>
      </c>
      <c r="CG32" s="7">
        <f>_xlfn.IFNA(VLOOKUP($AZ32,HAVERD!$A:$FM,CG$2,FALSE),"")</f>
        <v>73.2</v>
      </c>
      <c r="CH32" s="7">
        <f>_xlfn.IFNA(VLOOKUP($AZ32,HAVERD!$A:$FM,CH$2,FALSE),"")</f>
        <v>72.75</v>
      </c>
      <c r="CI32" s="7">
        <f>_xlfn.IFNA(VLOOKUP($AZ32,HAVERD!$A:$FM,CI$2,FALSE),"")</f>
        <v>70.099999999999994</v>
      </c>
      <c r="CJ32" s="7">
        <f>_xlfn.IFNA(VLOOKUP($AZ32,HAVERD!$A:$FM,CJ$2,FALSE),"")</f>
        <v>62.95</v>
      </c>
      <c r="CK32" s="7">
        <f>_xlfn.IFNA(VLOOKUP($AZ32,HAVERD!$A:$FM,CK$2,FALSE),"")</f>
        <v>60.65</v>
      </c>
      <c r="CL32" s="7">
        <f>_xlfn.IFNA(VLOOKUP($AZ32,HAVERD!$A:$FM,CL$2,FALSE),"")</f>
        <v>60.5</v>
      </c>
      <c r="CM32" s="7">
        <f>_xlfn.IFNA(VLOOKUP($AZ32,HAVERD!$A:$FM,CM$2,FALSE),"")</f>
        <v>60.65</v>
      </c>
      <c r="CN32" s="7">
        <f>_xlfn.IFNA(VLOOKUP($AZ32,HAVERD!$A:$FM,CN$2,FALSE),"")</f>
        <v>61.1</v>
      </c>
      <c r="CO32" s="7">
        <f>_xlfn.IFNA(VLOOKUP($AZ32,HAVERD!$A:$FM,CO$2,FALSE),"")</f>
        <v>63.25</v>
      </c>
      <c r="CP32" s="7">
        <f>_xlfn.IFNA(VLOOKUP($AZ32,HAVERD!$A:$FM,CP$2,FALSE),"")</f>
        <v>69.150000000000006</v>
      </c>
      <c r="CQ32" s="7">
        <f>_xlfn.IFNA(VLOOKUP($AZ32,HAVERD!$A:$FM,CQ$2,FALSE),"")</f>
        <v>71.05</v>
      </c>
      <c r="CR32" s="7">
        <f>_xlfn.IFNA(VLOOKUP($AZ32,HAVERD!$A:$FM,CR$2,FALSE),"")</f>
        <v>71.25</v>
      </c>
      <c r="CS32" s="7">
        <f>_xlfn.IFNA(VLOOKUP($AZ32,HAVERD!$A:$FM,CS$2,FALSE),"")</f>
        <v>71.150000000000006</v>
      </c>
      <c r="CT32" s="7">
        <f>_xlfn.IFNA(VLOOKUP($AZ32,HAVERD!$A:$FM,CT$2,FALSE),"")</f>
        <v>70.75</v>
      </c>
      <c r="CU32" s="7">
        <f>_xlfn.IFNA(VLOOKUP($AZ32,HAVERD!$A:$FM,CU$2,FALSE),"")</f>
        <v>68.599999999999994</v>
      </c>
      <c r="CV32" s="7">
        <f>_xlfn.IFNA(VLOOKUP($AZ32,HAVERD!$A:$FM,CV$2,FALSE),"")</f>
        <v>62.8</v>
      </c>
      <c r="CW32" s="7"/>
      <c r="CX32" s="7"/>
      <c r="CY32" s="7"/>
      <c r="CZ32" s="7"/>
      <c r="DA32" s="7"/>
      <c r="DB32" s="7"/>
      <c r="DC32" s="7"/>
      <c r="DD32" s="7"/>
      <c r="DE32" s="7"/>
      <c r="DF32" s="7"/>
      <c r="DG32" s="7"/>
      <c r="DH32" s="7"/>
    </row>
    <row r="33" spans="1:112" x14ac:dyDescent="0.35">
      <c r="A33" s="6">
        <f t="shared" si="20"/>
        <v>45684</v>
      </c>
      <c r="B33" s="7">
        <f>VLOOKUP($A33,HAVERD!$A:$FM,B$2,FALSE)</f>
        <v>102.9</v>
      </c>
      <c r="C33" s="7">
        <f>VLOOKUP($A33,HAVERD!$A:$FM,C$2,FALSE)</f>
        <v>94.9</v>
      </c>
      <c r="D33" s="7">
        <f>VLOOKUP($A33,HAVERD!$A:$FM,D$2,FALSE)</f>
        <v>89.9</v>
      </c>
      <c r="E33" s="7">
        <f>VLOOKUP($A33,HAVERD!$A:$FM,E$2,FALSE)</f>
        <v>89.75</v>
      </c>
      <c r="F33" s="7">
        <f>VLOOKUP($A33,HAVERD!$A:$FM,F$2,FALSE)</f>
        <v>89.7</v>
      </c>
      <c r="G33" s="7">
        <f>VLOOKUP($A33,HAVERD!$A:$FM,G$2,FALSE)</f>
        <v>88.75</v>
      </c>
      <c r="H33" s="7">
        <f>VLOOKUP($A33,HAVERD!$A:$FM,H$2,FALSE)</f>
        <v>88.7</v>
      </c>
      <c r="I33" s="7">
        <f>VLOOKUP($A33,HAVERD!$A:$FM,I$2,FALSE)</f>
        <v>89.4</v>
      </c>
      <c r="J33" s="7">
        <f>VLOOKUP($A33,HAVERD!$A:$FM,J$2,FALSE)</f>
        <v>88.85</v>
      </c>
      <c r="K33" s="7">
        <f>VLOOKUP($A33,HAVERD!$A:$FM,K$2,FALSE)</f>
        <v>88.95</v>
      </c>
      <c r="L33" s="7">
        <f>VLOOKUP($A33,HAVERD!$A:$FM,L$2,FALSE)</f>
        <v>90.35</v>
      </c>
      <c r="M33" s="7">
        <f>VLOOKUP($A33,HAVERD!$A:$FM,M$2,FALSE)</f>
        <v>93.3</v>
      </c>
      <c r="N33" s="7">
        <f>VLOOKUP($A33,HAVERD!$A:$FM,N$2,FALSE)</f>
        <v>93.65</v>
      </c>
      <c r="O33" s="7">
        <f>VLOOKUP($A33,HAVERD!$A:$FM,O$2,FALSE)</f>
        <v>88.2</v>
      </c>
      <c r="P33" s="7">
        <f>VLOOKUP($A33,HAVERD!$A:$FM,P$2,FALSE)</f>
        <v>73.8</v>
      </c>
      <c r="Q33" s="7">
        <f>VLOOKUP($A33,HAVERD!$A:$FM,Q$2,FALSE)</f>
        <v>69.3</v>
      </c>
      <c r="R33" s="7">
        <f>VLOOKUP($A33,HAVERD!$A:$FM,R$2,FALSE)</f>
        <v>69.099999999999994</v>
      </c>
      <c r="S33" s="7">
        <f>VLOOKUP($A33,HAVERD!$A:$FM,S$2,FALSE)</f>
        <v>69.5</v>
      </c>
      <c r="T33" s="7">
        <f>VLOOKUP($A33,HAVERD!$A:$FM,T$2,FALSE)</f>
        <v>70.05</v>
      </c>
      <c r="U33" s="7">
        <f>VLOOKUP($A33,HAVERD!$A:$FM,U$2,FALSE)</f>
        <v>72.099999999999994</v>
      </c>
      <c r="V33" s="7">
        <f>VLOOKUP($A33,HAVERD!$A:$FM,V$2,FALSE)</f>
        <v>77.75</v>
      </c>
      <c r="W33" s="7">
        <f>VLOOKUP($A33,HAVERD!$A:$FM,W$2,FALSE)</f>
        <v>79.599999999999994</v>
      </c>
      <c r="X33" s="7">
        <f>VLOOKUP($A33,HAVERD!$A:$FM,X$2,FALSE)</f>
        <v>79.900000000000006</v>
      </c>
      <c r="Y33" s="7">
        <f>VLOOKUP($A33,HAVERD!$A:$FM,Y$2,FALSE)</f>
        <v>79.95</v>
      </c>
      <c r="Z33" s="7">
        <f>VLOOKUP($A33,HAVERD!$A:$FM,Z$2,FALSE)</f>
        <v>79.3</v>
      </c>
      <c r="AA33" s="7">
        <f>VLOOKUP($A33,HAVERD!$A:$FM,AA$2,FALSE)</f>
        <v>75</v>
      </c>
      <c r="AB33" s="7">
        <f>VLOOKUP($A33,HAVERD!$A:$FM,AB$2,FALSE)</f>
        <v>63.15</v>
      </c>
      <c r="AC33" s="7">
        <f>VLOOKUP($A33,HAVERD!$A:$FM,AC$2,FALSE)</f>
        <v>59.45</v>
      </c>
      <c r="AD33" s="7">
        <f>VLOOKUP($A33,HAVERD!$A:$FM,AD$2,FALSE)</f>
        <v>59.2</v>
      </c>
      <c r="AE33" s="7">
        <f>VLOOKUP($A33,HAVERD!$A:$FM,AE$2,FALSE)</f>
        <v>59.5</v>
      </c>
      <c r="AF33" s="7">
        <f>VLOOKUP($A33,HAVERD!$A:$FM,AF$2,FALSE)</f>
        <v>60.05</v>
      </c>
      <c r="AG33" s="7">
        <f>VLOOKUP($A33,HAVERD!$A:$FM,AG$2,FALSE)</f>
        <v>62.6</v>
      </c>
      <c r="AH33" s="7">
        <f>VLOOKUP($A33,HAVERD!$A:$FM,AH$2,FALSE)</f>
        <v>69.7</v>
      </c>
      <c r="AI33" s="7">
        <f>VLOOKUP($A33,HAVERD!$A:$FM,AI$2,FALSE)</f>
        <v>72</v>
      </c>
      <c r="AJ33" s="7">
        <f>VLOOKUP($A33,HAVERD!$A:$FM,AJ$2,FALSE)</f>
        <v>72.2</v>
      </c>
      <c r="AK33" s="7">
        <f>VLOOKUP($A33,HAVERD!$A:$FM,AK$2,FALSE)</f>
        <v>72.099999999999994</v>
      </c>
      <c r="AL33" s="7">
        <f>VLOOKUP($A33,HAVERD!$A:$FM,AL$2,FALSE)</f>
        <v>71.650000000000006</v>
      </c>
      <c r="AM33" s="7">
        <f>VLOOKUP($A33,HAVERD!$A:$FM,AM$2,FALSE)</f>
        <v>69.3</v>
      </c>
      <c r="AN33" s="7">
        <f>VLOOKUP($A33,HAVERD!$A:$FM,AN$2,FALSE)</f>
        <v>63</v>
      </c>
      <c r="AO33" s="7">
        <f>VLOOKUP($A33,HAVERD!$A:$FM,AO$2,FALSE)</f>
        <v>61</v>
      </c>
      <c r="AP33" s="7">
        <f>VLOOKUP($A33,HAVERD!$A:$FM,AP$2,FALSE)</f>
        <v>60.85</v>
      </c>
      <c r="AQ33" s="7">
        <f>VLOOKUP($A33,HAVERD!$A:$FM,AQ$2,FALSE)</f>
        <v>61</v>
      </c>
      <c r="AR33" s="7">
        <f>VLOOKUP($A33,HAVERD!$A:$FM,AR$2,FALSE)</f>
        <v>61.4</v>
      </c>
      <c r="AS33" s="7">
        <f>VLOOKUP($A33,HAVERD!$A:$FM,AS$2,FALSE)</f>
        <v>63.45</v>
      </c>
      <c r="AT33" s="7">
        <f>VLOOKUP($A33,HAVERD!$A:$FM,AT$2,FALSE)</f>
        <v>69.150000000000006</v>
      </c>
      <c r="AU33" s="7">
        <f>VLOOKUP($A33,HAVERD!$A:$FM,AU$2,FALSE)</f>
        <v>71</v>
      </c>
      <c r="AV33" s="7">
        <f>VLOOKUP($A33,HAVERD!$A:$FM,AV$2,FALSE)</f>
        <v>71.25</v>
      </c>
      <c r="AW33" s="7">
        <f>VLOOKUP($A33,HAVERD!$A:$FM,AW$2,FALSE)</f>
        <v>71.25</v>
      </c>
      <c r="AZ33" s="6">
        <f t="shared" si="21"/>
        <v>45770</v>
      </c>
      <c r="BA33" s="7">
        <f>_xlfn.IFNA(VLOOKUP($AZ33,HAVERD!$A:$FM,BA$2,FALSE),"")</f>
        <v>74.7</v>
      </c>
      <c r="BB33" s="7">
        <f>_xlfn.IFNA(VLOOKUP($AZ33,HAVERD!$A:$FM,BB$2,FALSE),"")</f>
        <v>74.400000000000006</v>
      </c>
      <c r="BC33" s="7">
        <f>_xlfn.IFNA(VLOOKUP($AZ33,HAVERD!$A:$FM,BC$2,FALSE),"")</f>
        <v>74.7</v>
      </c>
      <c r="BD33" s="7">
        <f>_xlfn.IFNA(VLOOKUP($AZ33,HAVERD!$A:$FM,BD$2,FALSE),"")</f>
        <v>73.650000000000006</v>
      </c>
      <c r="BE33" s="7">
        <f>_xlfn.IFNA(VLOOKUP($AZ33,HAVERD!$A:$FM,BE$2,FALSE),"")</f>
        <v>80.75</v>
      </c>
      <c r="BF33" s="7">
        <f>_xlfn.IFNA(VLOOKUP($AZ33,HAVERD!$A:$FM,BF$2,FALSE),"")</f>
        <v>81.75</v>
      </c>
      <c r="BG33" s="7">
        <f>_xlfn.IFNA(VLOOKUP($AZ33,HAVERD!$A:$FM,BG$2,FALSE),"")</f>
        <v>83.3</v>
      </c>
      <c r="BH33" s="7">
        <f>_xlfn.IFNA(VLOOKUP($AZ33,HAVERD!$A:$FM,BH$2,FALSE),"")</f>
        <v>83.9</v>
      </c>
      <c r="BI33" s="7">
        <f>_xlfn.IFNA(VLOOKUP($AZ33,HAVERD!$A:$FM,BI$2,FALSE),"")</f>
        <v>85.55</v>
      </c>
      <c r="BJ33" s="7">
        <f>_xlfn.IFNA(VLOOKUP($AZ33,HAVERD!$A:$FM,BJ$2,FALSE),"")</f>
        <v>85.9</v>
      </c>
      <c r="BK33" s="7">
        <f>_xlfn.IFNA(VLOOKUP($AZ33,HAVERD!$A:$FM,BK$2,FALSE),"")</f>
        <v>80.45</v>
      </c>
      <c r="BL33" s="7">
        <f>_xlfn.IFNA(VLOOKUP($AZ33,HAVERD!$A:$FM,BL$2,FALSE),"")</f>
        <v>71.5</v>
      </c>
      <c r="BM33" s="7">
        <f>_xlfn.IFNA(VLOOKUP($AZ33,HAVERD!$A:$FM,BM$2,FALSE),"")</f>
        <v>68.650000000000006</v>
      </c>
      <c r="BN33" s="7">
        <f>_xlfn.IFNA(VLOOKUP($AZ33,HAVERD!$A:$FM,BN$2,FALSE),"")</f>
        <v>68.05</v>
      </c>
      <c r="BO33" s="7">
        <f>_xlfn.IFNA(VLOOKUP($AZ33,HAVERD!$A:$FM,BO$2,FALSE),"")</f>
        <v>67.2</v>
      </c>
      <c r="BP33" s="7">
        <f>_xlfn.IFNA(VLOOKUP($AZ33,HAVERD!$A:$FM,BP$2,FALSE),"")</f>
        <v>67.3</v>
      </c>
      <c r="BQ33" s="7">
        <f>_xlfn.IFNA(VLOOKUP($AZ33,HAVERD!$A:$FM,BQ$2,FALSE),"")</f>
        <v>69.55</v>
      </c>
      <c r="BR33" s="7">
        <f>_xlfn.IFNA(VLOOKUP($AZ33,HAVERD!$A:$FM,BR$2,FALSE),"")</f>
        <v>75.900000000000006</v>
      </c>
      <c r="BS33" s="7">
        <f>_xlfn.IFNA(VLOOKUP($AZ33,HAVERD!$A:$FM,BS$2,FALSE),"")</f>
        <v>77.95</v>
      </c>
      <c r="BT33" s="7">
        <f>_xlfn.IFNA(VLOOKUP($AZ33,HAVERD!$A:$FM,BT$2,FALSE),"")</f>
        <v>78.25</v>
      </c>
      <c r="BU33" s="7">
        <f>_xlfn.IFNA(VLOOKUP($AZ33,HAVERD!$A:$FM,BU$2,FALSE),"")</f>
        <v>78.25</v>
      </c>
      <c r="BV33" s="7">
        <f>_xlfn.IFNA(VLOOKUP($AZ33,HAVERD!$A:$FM,BV$2,FALSE),"")</f>
        <v>77.650000000000006</v>
      </c>
      <c r="BW33" s="7">
        <f>_xlfn.IFNA(VLOOKUP($AZ33,HAVERD!$A:$FM,BW$2,FALSE),"")</f>
        <v>74.05</v>
      </c>
      <c r="BX33" s="7">
        <f>_xlfn.IFNA(VLOOKUP($AZ33,HAVERD!$A:$FM,BX$2,FALSE),"")</f>
        <v>64.2</v>
      </c>
      <c r="BY33" s="7">
        <f>_xlfn.IFNA(VLOOKUP($AZ33,HAVERD!$A:$FM,BY$2,FALSE),"")</f>
        <v>61.1</v>
      </c>
      <c r="BZ33" s="7">
        <f>_xlfn.IFNA(VLOOKUP($AZ33,HAVERD!$A:$FM,BZ$2,FALSE),"")</f>
        <v>60.9</v>
      </c>
      <c r="CA33" s="7">
        <f>_xlfn.IFNA(VLOOKUP($AZ33,HAVERD!$A:$FM,CA$2,FALSE),"")</f>
        <v>61.15</v>
      </c>
      <c r="CB33" s="7">
        <f>_xlfn.IFNA(VLOOKUP($AZ33,HAVERD!$A:$FM,CB$2,FALSE),"")</f>
        <v>61.65</v>
      </c>
      <c r="CC33" s="7">
        <f>_xlfn.IFNA(VLOOKUP($AZ33,HAVERD!$A:$FM,CC$2,FALSE),"")</f>
        <v>64</v>
      </c>
      <c r="CD33" s="7">
        <f>_xlfn.IFNA(VLOOKUP($AZ33,HAVERD!$A:$FM,CD$2,FALSE),"")</f>
        <v>70.5</v>
      </c>
      <c r="CE33" s="7">
        <f>_xlfn.IFNA(VLOOKUP($AZ33,HAVERD!$A:$FM,CE$2,FALSE),"")</f>
        <v>72.599999999999994</v>
      </c>
      <c r="CF33" s="7">
        <f>_xlfn.IFNA(VLOOKUP($AZ33,HAVERD!$A:$FM,CF$2,FALSE),"")</f>
        <v>72.849999999999994</v>
      </c>
      <c r="CG33" s="7">
        <f>_xlfn.IFNA(VLOOKUP($AZ33,HAVERD!$A:$FM,CG$2,FALSE),"")</f>
        <v>72.75</v>
      </c>
      <c r="CH33" s="7">
        <f>_xlfn.IFNA(VLOOKUP($AZ33,HAVERD!$A:$FM,CH$2,FALSE),"")</f>
        <v>72.3</v>
      </c>
      <c r="CI33" s="7">
        <f>_xlfn.IFNA(VLOOKUP($AZ33,HAVERD!$A:$FM,CI$2,FALSE),"")</f>
        <v>69.95</v>
      </c>
      <c r="CJ33" s="7">
        <f>_xlfn.IFNA(VLOOKUP($AZ33,HAVERD!$A:$FM,CJ$2,FALSE),"")</f>
        <v>63.5</v>
      </c>
      <c r="CK33" s="7">
        <f>_xlfn.IFNA(VLOOKUP($AZ33,HAVERD!$A:$FM,CK$2,FALSE),"")</f>
        <v>61.45</v>
      </c>
      <c r="CL33" s="7">
        <f>_xlfn.IFNA(VLOOKUP($AZ33,HAVERD!$A:$FM,CL$2,FALSE),"")</f>
        <v>61.3</v>
      </c>
      <c r="CM33" s="7">
        <f>_xlfn.IFNA(VLOOKUP($AZ33,HAVERD!$A:$FM,CM$2,FALSE),"")</f>
        <v>61.45</v>
      </c>
      <c r="CN33" s="7">
        <f>_xlfn.IFNA(VLOOKUP($AZ33,HAVERD!$A:$FM,CN$2,FALSE),"")</f>
        <v>61.85</v>
      </c>
      <c r="CO33" s="7">
        <f>_xlfn.IFNA(VLOOKUP($AZ33,HAVERD!$A:$FM,CO$2,FALSE),"")</f>
        <v>64</v>
      </c>
      <c r="CP33" s="7">
        <f>_xlfn.IFNA(VLOOKUP($AZ33,HAVERD!$A:$FM,CP$2,FALSE),"")</f>
        <v>69.900000000000006</v>
      </c>
      <c r="CQ33" s="7">
        <f>_xlfn.IFNA(VLOOKUP($AZ33,HAVERD!$A:$FM,CQ$2,FALSE),"")</f>
        <v>71.8</v>
      </c>
      <c r="CR33" s="7">
        <f>_xlfn.IFNA(VLOOKUP($AZ33,HAVERD!$A:$FM,CR$2,FALSE),"")</f>
        <v>72</v>
      </c>
      <c r="CS33" s="7">
        <f>_xlfn.IFNA(VLOOKUP($AZ33,HAVERD!$A:$FM,CS$2,FALSE),"")</f>
        <v>71.900000000000006</v>
      </c>
      <c r="CT33" s="7">
        <f>_xlfn.IFNA(VLOOKUP($AZ33,HAVERD!$A:$FM,CT$2,FALSE),"")</f>
        <v>71.5</v>
      </c>
      <c r="CU33" s="7">
        <f>_xlfn.IFNA(VLOOKUP($AZ33,HAVERD!$A:$FM,CU$2,FALSE),"")</f>
        <v>69.349999999999994</v>
      </c>
      <c r="CV33" s="7">
        <f>_xlfn.IFNA(VLOOKUP($AZ33,HAVERD!$A:$FM,CV$2,FALSE),"")</f>
        <v>63.55</v>
      </c>
      <c r="CW33" s="7"/>
      <c r="CX33" s="7"/>
      <c r="CY33" s="7"/>
      <c r="CZ33" s="7"/>
      <c r="DA33" s="7"/>
      <c r="DB33" s="7"/>
      <c r="DC33" s="7"/>
      <c r="DD33" s="7"/>
      <c r="DE33" s="7"/>
      <c r="DF33" s="7"/>
      <c r="DG33" s="7"/>
      <c r="DH33" s="7"/>
    </row>
    <row r="34" spans="1:112" x14ac:dyDescent="0.35">
      <c r="A34" s="6">
        <f t="shared" si="20"/>
        <v>45685</v>
      </c>
      <c r="B34" s="7">
        <f>VLOOKUP($A34,HAVERD!$A:$FM,B$2,FALSE)</f>
        <v>104.3</v>
      </c>
      <c r="C34" s="7">
        <f>VLOOKUP($A34,HAVERD!$A:$FM,C$2,FALSE)</f>
        <v>97.15</v>
      </c>
      <c r="D34" s="7">
        <f>VLOOKUP($A34,HAVERD!$A:$FM,D$2,FALSE)</f>
        <v>91.05</v>
      </c>
      <c r="E34" s="7">
        <f>VLOOKUP($A34,HAVERD!$A:$FM,E$2,FALSE)</f>
        <v>90.85</v>
      </c>
      <c r="F34" s="7">
        <f>VLOOKUP($A34,HAVERD!$A:$FM,F$2,FALSE)</f>
        <v>90.8</v>
      </c>
      <c r="G34" s="7">
        <f>VLOOKUP($A34,HAVERD!$A:$FM,G$2,FALSE)</f>
        <v>90.1</v>
      </c>
      <c r="H34" s="7">
        <f>VLOOKUP($A34,HAVERD!$A:$FM,H$2,FALSE)</f>
        <v>90.05</v>
      </c>
      <c r="I34" s="7">
        <f>VLOOKUP($A34,HAVERD!$A:$FM,I$2,FALSE)</f>
        <v>90.75</v>
      </c>
      <c r="J34" s="7">
        <f>VLOOKUP($A34,HAVERD!$A:$FM,J$2,FALSE)</f>
        <v>90.6</v>
      </c>
      <c r="K34" s="7">
        <f>VLOOKUP($A34,HAVERD!$A:$FM,K$2,FALSE)</f>
        <v>90.7</v>
      </c>
      <c r="L34" s="7">
        <f>VLOOKUP($A34,HAVERD!$A:$FM,L$2,FALSE)</f>
        <v>92.1</v>
      </c>
      <c r="M34" s="7">
        <f>VLOOKUP($A34,HAVERD!$A:$FM,M$2,FALSE)</f>
        <v>95.05</v>
      </c>
      <c r="N34" s="7">
        <f>VLOOKUP($A34,HAVERD!$A:$FM,N$2,FALSE)</f>
        <v>95.4</v>
      </c>
      <c r="O34" s="7">
        <f>VLOOKUP($A34,HAVERD!$A:$FM,O$2,FALSE)</f>
        <v>89.95</v>
      </c>
      <c r="P34" s="7">
        <f>VLOOKUP($A34,HAVERD!$A:$FM,P$2,FALSE)</f>
        <v>74.650000000000006</v>
      </c>
      <c r="Q34" s="7">
        <f>VLOOKUP($A34,HAVERD!$A:$FM,Q$2,FALSE)</f>
        <v>69.900000000000006</v>
      </c>
      <c r="R34" s="7">
        <f>VLOOKUP($A34,HAVERD!$A:$FM,R$2,FALSE)</f>
        <v>69.650000000000006</v>
      </c>
      <c r="S34" s="7">
        <f>VLOOKUP($A34,HAVERD!$A:$FM,S$2,FALSE)</f>
        <v>70.099999999999994</v>
      </c>
      <c r="T34" s="7">
        <f>VLOOKUP($A34,HAVERD!$A:$FM,T$2,FALSE)</f>
        <v>70.650000000000006</v>
      </c>
      <c r="U34" s="7">
        <f>VLOOKUP($A34,HAVERD!$A:$FM,U$2,FALSE)</f>
        <v>72.849999999999994</v>
      </c>
      <c r="V34" s="7">
        <f>VLOOKUP($A34,HAVERD!$A:$FM,V$2,FALSE)</f>
        <v>78.8</v>
      </c>
      <c r="W34" s="7">
        <f>VLOOKUP($A34,HAVERD!$A:$FM,W$2,FALSE)</f>
        <v>80.75</v>
      </c>
      <c r="X34" s="7">
        <f>VLOOKUP($A34,HAVERD!$A:$FM,X$2,FALSE)</f>
        <v>81.099999999999994</v>
      </c>
      <c r="Y34" s="7">
        <f>VLOOKUP($A34,HAVERD!$A:$FM,Y$2,FALSE)</f>
        <v>81.150000000000006</v>
      </c>
      <c r="Z34" s="7">
        <f>VLOOKUP($A34,HAVERD!$A:$FM,Z$2,FALSE)</f>
        <v>80.5</v>
      </c>
      <c r="AA34" s="7">
        <f>VLOOKUP($A34,HAVERD!$A:$FM,AA$2,FALSE)</f>
        <v>76.2</v>
      </c>
      <c r="AB34" s="7">
        <f>VLOOKUP($A34,HAVERD!$A:$FM,AB$2,FALSE)</f>
        <v>64.5</v>
      </c>
      <c r="AC34" s="7">
        <f>VLOOKUP($A34,HAVERD!$A:$FM,AC$2,FALSE)</f>
        <v>60.8</v>
      </c>
      <c r="AD34" s="7">
        <f>VLOOKUP($A34,HAVERD!$A:$FM,AD$2,FALSE)</f>
        <v>60.6</v>
      </c>
      <c r="AE34" s="7">
        <f>VLOOKUP($A34,HAVERD!$A:$FM,AE$2,FALSE)</f>
        <v>60.85</v>
      </c>
      <c r="AF34" s="7">
        <f>VLOOKUP($A34,HAVERD!$A:$FM,AF$2,FALSE)</f>
        <v>61.4</v>
      </c>
      <c r="AG34" s="7">
        <f>VLOOKUP($A34,HAVERD!$A:$FM,AG$2,FALSE)</f>
        <v>63.85</v>
      </c>
      <c r="AH34" s="7">
        <f>VLOOKUP($A34,HAVERD!$A:$FM,AH$2,FALSE)</f>
        <v>70.650000000000006</v>
      </c>
      <c r="AI34" s="7">
        <f>VLOOKUP($A34,HAVERD!$A:$FM,AI$2,FALSE)</f>
        <v>72.8</v>
      </c>
      <c r="AJ34" s="7">
        <f>VLOOKUP($A34,HAVERD!$A:$FM,AJ$2,FALSE)</f>
        <v>73</v>
      </c>
      <c r="AK34" s="7">
        <f>VLOOKUP($A34,HAVERD!$A:$FM,AK$2,FALSE)</f>
        <v>72.900000000000006</v>
      </c>
      <c r="AL34" s="7">
        <f>VLOOKUP($A34,HAVERD!$A:$FM,AL$2,FALSE)</f>
        <v>72.5</v>
      </c>
      <c r="AM34" s="7">
        <f>VLOOKUP($A34,HAVERD!$A:$FM,AM$2,FALSE)</f>
        <v>70.2</v>
      </c>
      <c r="AN34" s="7">
        <f>VLOOKUP($A34,HAVERD!$A:$FM,AN$2,FALSE)</f>
        <v>63.95</v>
      </c>
      <c r="AO34" s="7">
        <f>VLOOKUP($A34,HAVERD!$A:$FM,AO$2,FALSE)</f>
        <v>62</v>
      </c>
      <c r="AP34" s="7">
        <f>VLOOKUP($A34,HAVERD!$A:$FM,AP$2,FALSE)</f>
        <v>61.9</v>
      </c>
      <c r="AQ34" s="7">
        <f>VLOOKUP($A34,HAVERD!$A:$FM,AQ$2,FALSE)</f>
        <v>62.05</v>
      </c>
      <c r="AR34" s="7">
        <f>VLOOKUP($A34,HAVERD!$A:$FM,AR$2,FALSE)</f>
        <v>62.4</v>
      </c>
      <c r="AS34" s="7">
        <f>VLOOKUP($A34,HAVERD!$A:$FM,AS$2,FALSE)</f>
        <v>63.8</v>
      </c>
      <c r="AT34" s="7">
        <f>VLOOKUP($A34,HAVERD!$A:$FM,AT$2,FALSE)</f>
        <v>67.599999999999994</v>
      </c>
      <c r="AU34" s="7">
        <f>VLOOKUP($A34,HAVERD!$A:$FM,AU$2,FALSE)</f>
        <v>68.849999999999994</v>
      </c>
      <c r="AV34" s="7">
        <f>VLOOKUP($A34,HAVERD!$A:$FM,AV$2,FALSE)</f>
        <v>69.05</v>
      </c>
      <c r="AW34" s="7">
        <f>VLOOKUP($A34,HAVERD!$A:$FM,AW$2,FALSE)</f>
        <v>69.05</v>
      </c>
      <c r="AZ34" s="6">
        <f t="shared" si="21"/>
        <v>45771</v>
      </c>
      <c r="BA34" s="7">
        <f>_xlfn.IFNA(VLOOKUP($AZ34,HAVERD!$A:$FM,BA$2,FALSE),"")</f>
        <v>73.75</v>
      </c>
      <c r="BB34" s="7">
        <f>_xlfn.IFNA(VLOOKUP($AZ34,HAVERD!$A:$FM,BB$2,FALSE),"")</f>
        <v>73.599999999999994</v>
      </c>
      <c r="BC34" s="7">
        <f>_xlfn.IFNA(VLOOKUP($AZ34,HAVERD!$A:$FM,BC$2,FALSE),"")</f>
        <v>73.349999999999994</v>
      </c>
      <c r="BD34" s="7">
        <f>_xlfn.IFNA(VLOOKUP($AZ34,HAVERD!$A:$FM,BD$2,FALSE),"")</f>
        <v>73.150000000000006</v>
      </c>
      <c r="BE34" s="7">
        <f>_xlfn.IFNA(VLOOKUP($AZ34,HAVERD!$A:$FM,BE$2,FALSE),"")</f>
        <v>79.7</v>
      </c>
      <c r="BF34" s="7">
        <f>_xlfn.IFNA(VLOOKUP($AZ34,HAVERD!$A:$FM,BF$2,FALSE),"")</f>
        <v>80.849999999999994</v>
      </c>
      <c r="BG34" s="7">
        <f>_xlfn.IFNA(VLOOKUP($AZ34,HAVERD!$A:$FM,BG$2,FALSE),"")</f>
        <v>82.4</v>
      </c>
      <c r="BH34" s="7">
        <f>_xlfn.IFNA(VLOOKUP($AZ34,HAVERD!$A:$FM,BH$2,FALSE),"")</f>
        <v>83</v>
      </c>
      <c r="BI34" s="7">
        <f>_xlfn.IFNA(VLOOKUP($AZ34,HAVERD!$A:$FM,BI$2,FALSE),"")</f>
        <v>84.7</v>
      </c>
      <c r="BJ34" s="7">
        <f>_xlfn.IFNA(VLOOKUP($AZ34,HAVERD!$A:$FM,BJ$2,FALSE),"")</f>
        <v>85.05</v>
      </c>
      <c r="BK34" s="7">
        <f>_xlfn.IFNA(VLOOKUP($AZ34,HAVERD!$A:$FM,BK$2,FALSE),"")</f>
        <v>79.599999999999994</v>
      </c>
      <c r="BL34" s="7">
        <f>_xlfn.IFNA(VLOOKUP($AZ34,HAVERD!$A:$FM,BL$2,FALSE),"")</f>
        <v>71.2</v>
      </c>
      <c r="BM34" s="7">
        <f>_xlfn.IFNA(VLOOKUP($AZ34,HAVERD!$A:$FM,BM$2,FALSE),"")</f>
        <v>68.45</v>
      </c>
      <c r="BN34" s="7">
        <f>_xlfn.IFNA(VLOOKUP($AZ34,HAVERD!$A:$FM,BN$2,FALSE),"")</f>
        <v>67.650000000000006</v>
      </c>
      <c r="BO34" s="7">
        <f>_xlfn.IFNA(VLOOKUP($AZ34,HAVERD!$A:$FM,BO$2,FALSE),"")</f>
        <v>66.2</v>
      </c>
      <c r="BP34" s="7">
        <f>_xlfn.IFNA(VLOOKUP($AZ34,HAVERD!$A:$FM,BP$2,FALSE),"")</f>
        <v>66.099999999999994</v>
      </c>
      <c r="BQ34" s="7">
        <f>_xlfn.IFNA(VLOOKUP($AZ34,HAVERD!$A:$FM,BQ$2,FALSE),"")</f>
        <v>68.45</v>
      </c>
      <c r="BR34" s="7">
        <f>_xlfn.IFNA(VLOOKUP($AZ34,HAVERD!$A:$FM,BR$2,FALSE),"")</f>
        <v>75.2</v>
      </c>
      <c r="BS34" s="7">
        <f>_xlfn.IFNA(VLOOKUP($AZ34,HAVERD!$A:$FM,BS$2,FALSE),"")</f>
        <v>77.349999999999994</v>
      </c>
      <c r="BT34" s="7">
        <f>_xlfn.IFNA(VLOOKUP($AZ34,HAVERD!$A:$FM,BT$2,FALSE),"")</f>
        <v>77.650000000000006</v>
      </c>
      <c r="BU34" s="7">
        <f>_xlfn.IFNA(VLOOKUP($AZ34,HAVERD!$A:$FM,BU$2,FALSE),"")</f>
        <v>77.599999999999994</v>
      </c>
      <c r="BV34" s="7">
        <f>_xlfn.IFNA(VLOOKUP($AZ34,HAVERD!$A:$FM,BV$2,FALSE),"")</f>
        <v>77.05</v>
      </c>
      <c r="BW34" s="7">
        <f>_xlfn.IFNA(VLOOKUP($AZ34,HAVERD!$A:$FM,BW$2,FALSE),"")</f>
        <v>73.599999999999994</v>
      </c>
      <c r="BX34" s="7">
        <f>_xlfn.IFNA(VLOOKUP($AZ34,HAVERD!$A:$FM,BX$2,FALSE),"")</f>
        <v>64.2</v>
      </c>
      <c r="BY34" s="7">
        <f>_xlfn.IFNA(VLOOKUP($AZ34,HAVERD!$A:$FM,BY$2,FALSE),"")</f>
        <v>61.25</v>
      </c>
      <c r="BZ34" s="7">
        <f>_xlfn.IFNA(VLOOKUP($AZ34,HAVERD!$A:$FM,BZ$2,FALSE),"")</f>
        <v>61.05</v>
      </c>
      <c r="CA34" s="7">
        <f>_xlfn.IFNA(VLOOKUP($AZ34,HAVERD!$A:$FM,CA$2,FALSE),"")</f>
        <v>61.25</v>
      </c>
      <c r="CB34" s="7">
        <f>_xlfn.IFNA(VLOOKUP($AZ34,HAVERD!$A:$FM,CB$2,FALSE),"")</f>
        <v>61.75</v>
      </c>
      <c r="CC34" s="7">
        <f>_xlfn.IFNA(VLOOKUP($AZ34,HAVERD!$A:$FM,CC$2,FALSE),"")</f>
        <v>64.05</v>
      </c>
      <c r="CD34" s="7">
        <f>_xlfn.IFNA(VLOOKUP($AZ34,HAVERD!$A:$FM,CD$2,FALSE),"")</f>
        <v>70.349999999999994</v>
      </c>
      <c r="CE34" s="7">
        <f>_xlfn.IFNA(VLOOKUP($AZ34,HAVERD!$A:$FM,CE$2,FALSE),"")</f>
        <v>72.349999999999994</v>
      </c>
      <c r="CF34" s="7">
        <f>_xlfn.IFNA(VLOOKUP($AZ34,HAVERD!$A:$FM,CF$2,FALSE),"")</f>
        <v>72.599999999999994</v>
      </c>
      <c r="CG34" s="7">
        <f>_xlfn.IFNA(VLOOKUP($AZ34,HAVERD!$A:$FM,CG$2,FALSE),"")</f>
        <v>72.5</v>
      </c>
      <c r="CH34" s="7">
        <f>_xlfn.IFNA(VLOOKUP($AZ34,HAVERD!$A:$FM,CH$2,FALSE),"")</f>
        <v>72.05</v>
      </c>
      <c r="CI34" s="7">
        <f>_xlfn.IFNA(VLOOKUP($AZ34,HAVERD!$A:$FM,CI$2,FALSE),"")</f>
        <v>69.650000000000006</v>
      </c>
      <c r="CJ34" s="7">
        <f>_xlfn.IFNA(VLOOKUP($AZ34,HAVERD!$A:$FM,CJ$2,FALSE),"")</f>
        <v>63.15</v>
      </c>
      <c r="CK34" s="7">
        <f>_xlfn.IFNA(VLOOKUP($AZ34,HAVERD!$A:$FM,CK$2,FALSE),"")</f>
        <v>61.1</v>
      </c>
      <c r="CL34" s="7">
        <f>_xlfn.IFNA(VLOOKUP($AZ34,HAVERD!$A:$FM,CL$2,FALSE),"")</f>
        <v>60.95</v>
      </c>
      <c r="CM34" s="7">
        <f>_xlfn.IFNA(VLOOKUP($AZ34,HAVERD!$A:$FM,CM$2,FALSE),"")</f>
        <v>61.1</v>
      </c>
      <c r="CN34" s="7">
        <f>_xlfn.IFNA(VLOOKUP($AZ34,HAVERD!$A:$FM,CN$2,FALSE),"")</f>
        <v>61.5</v>
      </c>
      <c r="CO34" s="7">
        <f>_xlfn.IFNA(VLOOKUP($AZ34,HAVERD!$A:$FM,CO$2,FALSE),"")</f>
        <v>63.65</v>
      </c>
      <c r="CP34" s="7">
        <f>_xlfn.IFNA(VLOOKUP($AZ34,HAVERD!$A:$FM,CP$2,FALSE),"")</f>
        <v>69.55</v>
      </c>
      <c r="CQ34" s="7">
        <f>_xlfn.IFNA(VLOOKUP($AZ34,HAVERD!$A:$FM,CQ$2,FALSE),"")</f>
        <v>71.45</v>
      </c>
      <c r="CR34" s="7">
        <f>_xlfn.IFNA(VLOOKUP($AZ34,HAVERD!$A:$FM,CR$2,FALSE),"")</f>
        <v>71.650000000000006</v>
      </c>
      <c r="CS34" s="7">
        <f>_xlfn.IFNA(VLOOKUP($AZ34,HAVERD!$A:$FM,CS$2,FALSE),"")</f>
        <v>71.55</v>
      </c>
      <c r="CT34" s="7">
        <f>_xlfn.IFNA(VLOOKUP($AZ34,HAVERD!$A:$FM,CT$2,FALSE),"")</f>
        <v>71.150000000000006</v>
      </c>
      <c r="CU34" s="7">
        <f>_xlfn.IFNA(VLOOKUP($AZ34,HAVERD!$A:$FM,CU$2,FALSE),"")</f>
        <v>69</v>
      </c>
      <c r="CV34" s="7">
        <f>_xlfn.IFNA(VLOOKUP($AZ34,HAVERD!$A:$FM,CV$2,FALSE),"")</f>
        <v>63.2</v>
      </c>
      <c r="CW34" s="7"/>
      <c r="CX34" s="7"/>
      <c r="CY34" s="7"/>
      <c r="CZ34" s="7"/>
      <c r="DA34" s="7"/>
      <c r="DB34" s="7"/>
      <c r="DC34" s="7"/>
      <c r="DD34" s="7"/>
      <c r="DE34" s="7"/>
      <c r="DF34" s="7"/>
      <c r="DG34" s="7"/>
      <c r="DH34" s="7"/>
    </row>
    <row r="35" spans="1:112" x14ac:dyDescent="0.35">
      <c r="A35" s="6">
        <f t="shared" si="20"/>
        <v>45686</v>
      </c>
      <c r="B35" s="7">
        <f>VLOOKUP($A35,HAVERD!$A:$FM,B$2,FALSE)</f>
        <v>115.7</v>
      </c>
      <c r="C35" s="7">
        <f>VLOOKUP($A35,HAVERD!$A:$FM,C$2,FALSE)</f>
        <v>102.65</v>
      </c>
      <c r="D35" s="7">
        <f>VLOOKUP($A35,HAVERD!$A:$FM,D$2,FALSE)</f>
        <v>95.85</v>
      </c>
      <c r="E35" s="7">
        <f>VLOOKUP($A35,HAVERD!$A:$FM,E$2,FALSE)</f>
        <v>95.55</v>
      </c>
      <c r="F35" s="7">
        <f>VLOOKUP($A35,HAVERD!$A:$FM,F$2,FALSE)</f>
        <v>95.65</v>
      </c>
      <c r="G35" s="7">
        <f>VLOOKUP($A35,HAVERD!$A:$FM,G$2,FALSE)</f>
        <v>94.85</v>
      </c>
      <c r="H35" s="7">
        <f>VLOOKUP($A35,HAVERD!$A:$FM,H$2,FALSE)</f>
        <v>94.8</v>
      </c>
      <c r="I35" s="7">
        <f>VLOOKUP($A35,HAVERD!$A:$FM,I$2,FALSE)</f>
        <v>95.5</v>
      </c>
      <c r="J35" s="7">
        <f>VLOOKUP($A35,HAVERD!$A:$FM,J$2,FALSE)</f>
        <v>94</v>
      </c>
      <c r="K35" s="7">
        <f>VLOOKUP($A35,HAVERD!$A:$FM,K$2,FALSE)</f>
        <v>94.1</v>
      </c>
      <c r="L35" s="7">
        <f>VLOOKUP($A35,HAVERD!$A:$FM,L$2,FALSE)</f>
        <v>95.5</v>
      </c>
      <c r="M35" s="7">
        <f>VLOOKUP($A35,HAVERD!$A:$FM,M$2,FALSE)</f>
        <v>98.35</v>
      </c>
      <c r="N35" s="7">
        <f>VLOOKUP($A35,HAVERD!$A:$FM,N$2,FALSE)</f>
        <v>98.7</v>
      </c>
      <c r="O35" s="7">
        <f>VLOOKUP($A35,HAVERD!$A:$FM,O$2,FALSE)</f>
        <v>93.25</v>
      </c>
      <c r="P35" s="7">
        <f>VLOOKUP($A35,HAVERD!$A:$FM,P$2,FALSE)</f>
        <v>77.25</v>
      </c>
      <c r="Q35" s="7">
        <f>VLOOKUP($A35,HAVERD!$A:$FM,Q$2,FALSE)</f>
        <v>72.3</v>
      </c>
      <c r="R35" s="7">
        <f>VLOOKUP($A35,HAVERD!$A:$FM,R$2,FALSE)</f>
        <v>72.05</v>
      </c>
      <c r="S35" s="7">
        <f>VLOOKUP($A35,HAVERD!$A:$FM,S$2,FALSE)</f>
        <v>72.5</v>
      </c>
      <c r="T35" s="7">
        <f>VLOOKUP($A35,HAVERD!$A:$FM,T$2,FALSE)</f>
        <v>73.05</v>
      </c>
      <c r="U35" s="7">
        <f>VLOOKUP($A35,HAVERD!$A:$FM,U$2,FALSE)</f>
        <v>75.150000000000006</v>
      </c>
      <c r="V35" s="7">
        <f>VLOOKUP($A35,HAVERD!$A:$FM,V$2,FALSE)</f>
        <v>80.849999999999994</v>
      </c>
      <c r="W35" s="7">
        <f>VLOOKUP($A35,HAVERD!$A:$FM,W$2,FALSE)</f>
        <v>82.75</v>
      </c>
      <c r="X35" s="7">
        <f>VLOOKUP($A35,HAVERD!$A:$FM,X$2,FALSE)</f>
        <v>83.05</v>
      </c>
      <c r="Y35" s="7">
        <f>VLOOKUP($A35,HAVERD!$A:$FM,Y$2,FALSE)</f>
        <v>83.15</v>
      </c>
      <c r="Z35" s="7">
        <f>VLOOKUP($A35,HAVERD!$A:$FM,Z$2,FALSE)</f>
        <v>82.45</v>
      </c>
      <c r="AA35" s="7">
        <f>VLOOKUP($A35,HAVERD!$A:$FM,AA$2,FALSE)</f>
        <v>77.95</v>
      </c>
      <c r="AB35" s="7">
        <f>VLOOKUP($A35,HAVERD!$A:$FM,AB$2,FALSE)</f>
        <v>65.5</v>
      </c>
      <c r="AC35" s="7">
        <f>VLOOKUP($A35,HAVERD!$A:$FM,AC$2,FALSE)</f>
        <v>61.6</v>
      </c>
      <c r="AD35" s="7">
        <f>VLOOKUP($A35,HAVERD!$A:$FM,AD$2,FALSE)</f>
        <v>61.35</v>
      </c>
      <c r="AE35" s="7">
        <f>VLOOKUP($A35,HAVERD!$A:$FM,AE$2,FALSE)</f>
        <v>61.7</v>
      </c>
      <c r="AF35" s="7">
        <f>VLOOKUP($A35,HAVERD!$A:$FM,AF$2,FALSE)</f>
        <v>62.25</v>
      </c>
      <c r="AG35" s="7">
        <f>VLOOKUP($A35,HAVERD!$A:$FM,AG$2,FALSE)</f>
        <v>64.75</v>
      </c>
      <c r="AH35" s="7">
        <f>VLOOKUP($A35,HAVERD!$A:$FM,AH$2,FALSE)</f>
        <v>71.650000000000006</v>
      </c>
      <c r="AI35" s="7">
        <f>VLOOKUP($A35,HAVERD!$A:$FM,AI$2,FALSE)</f>
        <v>73.849999999999994</v>
      </c>
      <c r="AJ35" s="7">
        <f>VLOOKUP($A35,HAVERD!$A:$FM,AJ$2,FALSE)</f>
        <v>74.05</v>
      </c>
      <c r="AK35" s="7">
        <f>VLOOKUP($A35,HAVERD!$A:$FM,AK$2,FALSE)</f>
        <v>73.95</v>
      </c>
      <c r="AL35" s="7">
        <f>VLOOKUP($A35,HAVERD!$A:$FM,AL$2,FALSE)</f>
        <v>73.5</v>
      </c>
      <c r="AM35" s="7">
        <f>VLOOKUP($A35,HAVERD!$A:$FM,AM$2,FALSE)</f>
        <v>71.2</v>
      </c>
      <c r="AN35" s="7">
        <f>VLOOKUP($A35,HAVERD!$A:$FM,AN$2,FALSE)</f>
        <v>65</v>
      </c>
      <c r="AO35" s="7">
        <f>VLOOKUP($A35,HAVERD!$A:$FM,AO$2,FALSE)</f>
        <v>63</v>
      </c>
      <c r="AP35" s="7">
        <f>VLOOKUP($A35,HAVERD!$A:$FM,AP$2,FALSE)</f>
        <v>62.9</v>
      </c>
      <c r="AQ35" s="7">
        <f>VLOOKUP($A35,HAVERD!$A:$FM,AQ$2,FALSE)</f>
        <v>63.1</v>
      </c>
      <c r="AR35" s="7">
        <f>VLOOKUP($A35,HAVERD!$A:$FM,AR$2,FALSE)</f>
        <v>63.45</v>
      </c>
      <c r="AS35" s="7">
        <f>VLOOKUP($A35,HAVERD!$A:$FM,AS$2,FALSE)</f>
        <v>64.75</v>
      </c>
      <c r="AT35" s="7">
        <f>VLOOKUP($A35,HAVERD!$A:$FM,AT$2,FALSE)</f>
        <v>68.400000000000006</v>
      </c>
      <c r="AU35" s="7">
        <f>VLOOKUP($A35,HAVERD!$A:$FM,AU$2,FALSE)</f>
        <v>69.599999999999994</v>
      </c>
      <c r="AV35" s="7">
        <f>VLOOKUP($A35,HAVERD!$A:$FM,AV$2,FALSE)</f>
        <v>69.8</v>
      </c>
      <c r="AW35" s="7">
        <f>VLOOKUP($A35,HAVERD!$A:$FM,AW$2,FALSE)</f>
        <v>69.8</v>
      </c>
      <c r="AZ35" s="6">
        <f t="shared" si="21"/>
        <v>45772</v>
      </c>
      <c r="BA35" s="7">
        <f>_xlfn.IFNA(VLOOKUP($AZ35,HAVERD!$A:$FM,BA$2,FALSE),"")</f>
        <v>72.349999999999994</v>
      </c>
      <c r="BB35" s="7">
        <f>_xlfn.IFNA(VLOOKUP($AZ35,HAVERD!$A:$FM,BB$2,FALSE),"")</f>
        <v>72.099999999999994</v>
      </c>
      <c r="BC35" s="7">
        <f>_xlfn.IFNA(VLOOKUP($AZ35,HAVERD!$A:$FM,BC$2,FALSE),"")</f>
        <v>71.5</v>
      </c>
      <c r="BD35" s="7">
        <f>_xlfn.IFNA(VLOOKUP($AZ35,HAVERD!$A:$FM,BD$2,FALSE),"")</f>
        <v>71.900000000000006</v>
      </c>
      <c r="BE35" s="7">
        <f>_xlfn.IFNA(VLOOKUP($AZ35,HAVERD!$A:$FM,BE$2,FALSE),"")</f>
        <v>78.3</v>
      </c>
      <c r="BF35" s="7">
        <f>_xlfn.IFNA(VLOOKUP($AZ35,HAVERD!$A:$FM,BF$2,FALSE),"")</f>
        <v>79.150000000000006</v>
      </c>
      <c r="BG35" s="7">
        <f>_xlfn.IFNA(VLOOKUP($AZ35,HAVERD!$A:$FM,BG$2,FALSE),"")</f>
        <v>80.7</v>
      </c>
      <c r="BH35" s="7">
        <f>_xlfn.IFNA(VLOOKUP($AZ35,HAVERD!$A:$FM,BH$2,FALSE),"")</f>
        <v>81.3</v>
      </c>
      <c r="BI35" s="7">
        <f>_xlfn.IFNA(VLOOKUP($AZ35,HAVERD!$A:$FM,BI$2,FALSE),"")</f>
        <v>83</v>
      </c>
      <c r="BJ35" s="7">
        <f>_xlfn.IFNA(VLOOKUP($AZ35,HAVERD!$A:$FM,BJ$2,FALSE),"")</f>
        <v>83.35</v>
      </c>
      <c r="BK35" s="7">
        <f>_xlfn.IFNA(VLOOKUP($AZ35,HAVERD!$A:$FM,BK$2,FALSE),"")</f>
        <v>77.900000000000006</v>
      </c>
      <c r="BL35" s="7">
        <f>_xlfn.IFNA(VLOOKUP($AZ35,HAVERD!$A:$FM,BL$2,FALSE),"")</f>
        <v>69.349999999999994</v>
      </c>
      <c r="BM35" s="7">
        <f>_xlfn.IFNA(VLOOKUP($AZ35,HAVERD!$A:$FM,BM$2,FALSE),"")</f>
        <v>66.599999999999994</v>
      </c>
      <c r="BN35" s="7">
        <f>_xlfn.IFNA(VLOOKUP($AZ35,HAVERD!$A:$FM,BN$2,FALSE),"")</f>
        <v>66.05</v>
      </c>
      <c r="BO35" s="7">
        <f>_xlfn.IFNA(VLOOKUP($AZ35,HAVERD!$A:$FM,BO$2,FALSE),"")</f>
        <v>65.349999999999994</v>
      </c>
      <c r="BP35" s="7">
        <f>_xlfn.IFNA(VLOOKUP($AZ35,HAVERD!$A:$FM,BP$2,FALSE),"")</f>
        <v>65.5</v>
      </c>
      <c r="BQ35" s="7">
        <f>_xlfn.IFNA(VLOOKUP($AZ35,HAVERD!$A:$FM,BQ$2,FALSE),"")</f>
        <v>67.75</v>
      </c>
      <c r="BR35" s="7">
        <f>_xlfn.IFNA(VLOOKUP($AZ35,HAVERD!$A:$FM,BR$2,FALSE),"")</f>
        <v>74.400000000000006</v>
      </c>
      <c r="BS35" s="7">
        <f>_xlfn.IFNA(VLOOKUP($AZ35,HAVERD!$A:$FM,BS$2,FALSE),"")</f>
        <v>76.55</v>
      </c>
      <c r="BT35" s="7">
        <f>_xlfn.IFNA(VLOOKUP($AZ35,HAVERD!$A:$FM,BT$2,FALSE),"")</f>
        <v>76.8</v>
      </c>
      <c r="BU35" s="7">
        <f>_xlfn.IFNA(VLOOKUP($AZ35,HAVERD!$A:$FM,BU$2,FALSE),"")</f>
        <v>76.75</v>
      </c>
      <c r="BV35" s="7">
        <f>_xlfn.IFNA(VLOOKUP($AZ35,HAVERD!$A:$FM,BV$2,FALSE),"")</f>
        <v>76.25</v>
      </c>
      <c r="BW35" s="7">
        <f>_xlfn.IFNA(VLOOKUP($AZ35,HAVERD!$A:$FM,BW$2,FALSE),"")</f>
        <v>72.95</v>
      </c>
      <c r="BX35" s="7">
        <f>_xlfn.IFNA(VLOOKUP($AZ35,HAVERD!$A:$FM,BX$2,FALSE),"")</f>
        <v>63.8</v>
      </c>
      <c r="BY35" s="7">
        <f>_xlfn.IFNA(VLOOKUP($AZ35,HAVERD!$A:$FM,BY$2,FALSE),"")</f>
        <v>60.9</v>
      </c>
      <c r="BZ35" s="7">
        <f>_xlfn.IFNA(VLOOKUP($AZ35,HAVERD!$A:$FM,BZ$2,FALSE),"")</f>
        <v>60.7</v>
      </c>
      <c r="CA35" s="7">
        <f>_xlfn.IFNA(VLOOKUP($AZ35,HAVERD!$A:$FM,CA$2,FALSE),"")</f>
        <v>60.9</v>
      </c>
      <c r="CB35" s="7">
        <f>_xlfn.IFNA(VLOOKUP($AZ35,HAVERD!$A:$FM,CB$2,FALSE),"")</f>
        <v>61.4</v>
      </c>
      <c r="CC35" s="7">
        <f>_xlfn.IFNA(VLOOKUP($AZ35,HAVERD!$A:$FM,CC$2,FALSE),"")</f>
        <v>63.85</v>
      </c>
      <c r="CD35" s="7">
        <f>_xlfn.IFNA(VLOOKUP($AZ35,HAVERD!$A:$FM,CD$2,FALSE),"")</f>
        <v>70.75</v>
      </c>
      <c r="CE35" s="7">
        <f>_xlfn.IFNA(VLOOKUP($AZ35,HAVERD!$A:$FM,CE$2,FALSE),"")</f>
        <v>73</v>
      </c>
      <c r="CF35" s="7">
        <f>_xlfn.IFNA(VLOOKUP($AZ35,HAVERD!$A:$FM,CF$2,FALSE),"")</f>
        <v>73.2</v>
      </c>
      <c r="CG35" s="7">
        <f>_xlfn.IFNA(VLOOKUP($AZ35,HAVERD!$A:$FM,CG$2,FALSE),"")</f>
        <v>73.150000000000006</v>
      </c>
      <c r="CH35" s="7">
        <f>_xlfn.IFNA(VLOOKUP($AZ35,HAVERD!$A:$FM,CH$2,FALSE),"")</f>
        <v>72.650000000000006</v>
      </c>
      <c r="CI35" s="7">
        <f>_xlfn.IFNA(VLOOKUP($AZ35,HAVERD!$A:$FM,CI$2,FALSE),"")</f>
        <v>70.099999999999994</v>
      </c>
      <c r="CJ35" s="7">
        <f>_xlfn.IFNA(VLOOKUP($AZ35,HAVERD!$A:$FM,CJ$2,FALSE),"")</f>
        <v>62.9</v>
      </c>
      <c r="CK35" s="7">
        <f>_xlfn.IFNA(VLOOKUP($AZ35,HAVERD!$A:$FM,CK$2,FALSE),"")</f>
        <v>60.6</v>
      </c>
      <c r="CL35" s="7">
        <f>_xlfn.IFNA(VLOOKUP($AZ35,HAVERD!$A:$FM,CL$2,FALSE),"")</f>
        <v>60.45</v>
      </c>
      <c r="CM35" s="7">
        <f>_xlfn.IFNA(VLOOKUP($AZ35,HAVERD!$A:$FM,CM$2,FALSE),"")</f>
        <v>60.65</v>
      </c>
      <c r="CN35" s="7">
        <f>_xlfn.IFNA(VLOOKUP($AZ35,HAVERD!$A:$FM,CN$2,FALSE),"")</f>
        <v>61.05</v>
      </c>
      <c r="CO35" s="7">
        <f>_xlfn.IFNA(VLOOKUP($AZ35,HAVERD!$A:$FM,CO$2,FALSE),"")</f>
        <v>63.15</v>
      </c>
      <c r="CP35" s="7">
        <f>_xlfn.IFNA(VLOOKUP($AZ35,HAVERD!$A:$FM,CP$2,FALSE),"")</f>
        <v>69.099999999999994</v>
      </c>
      <c r="CQ35" s="7">
        <f>_xlfn.IFNA(VLOOKUP($AZ35,HAVERD!$A:$FM,CQ$2,FALSE),"")</f>
        <v>71</v>
      </c>
      <c r="CR35" s="7">
        <f>_xlfn.IFNA(VLOOKUP($AZ35,HAVERD!$A:$FM,CR$2,FALSE),"")</f>
        <v>71.2</v>
      </c>
      <c r="CS35" s="7">
        <f>_xlfn.IFNA(VLOOKUP($AZ35,HAVERD!$A:$FM,CS$2,FALSE),"")</f>
        <v>71.099999999999994</v>
      </c>
      <c r="CT35" s="7">
        <f>_xlfn.IFNA(VLOOKUP($AZ35,HAVERD!$A:$FM,CT$2,FALSE),"")</f>
        <v>70.7</v>
      </c>
      <c r="CU35" s="7">
        <f>_xlfn.IFNA(VLOOKUP($AZ35,HAVERD!$A:$FM,CU$2,FALSE),"")</f>
        <v>68.599999999999994</v>
      </c>
      <c r="CV35" s="7">
        <f>_xlfn.IFNA(VLOOKUP($AZ35,HAVERD!$A:$FM,CV$2,FALSE),"")</f>
        <v>62.75</v>
      </c>
      <c r="CW35" s="7"/>
      <c r="CX35" s="7"/>
      <c r="CY35" s="7"/>
      <c r="CZ35" s="7"/>
      <c r="DA35" s="7"/>
      <c r="DB35" s="7"/>
      <c r="DC35" s="7"/>
      <c r="DD35" s="7"/>
      <c r="DE35" s="7"/>
      <c r="DF35" s="7"/>
      <c r="DG35" s="7"/>
      <c r="DH35" s="7"/>
    </row>
    <row r="36" spans="1:112" x14ac:dyDescent="0.35">
      <c r="A36" s="6">
        <f t="shared" si="20"/>
        <v>45687</v>
      </c>
      <c r="B36" s="7">
        <f>VLOOKUP($A36,HAVERD!$A:$FM,B$2,FALSE)</f>
        <v>117.4</v>
      </c>
      <c r="C36" s="7">
        <f>VLOOKUP($A36,HAVERD!$A:$FM,C$2,FALSE)</f>
        <v>103.8</v>
      </c>
      <c r="D36" s="7">
        <f>VLOOKUP($A36,HAVERD!$A:$FM,D$2,FALSE)</f>
        <v>96.35</v>
      </c>
      <c r="E36" s="7">
        <f>VLOOKUP($A36,HAVERD!$A:$FM,E$2,FALSE)</f>
        <v>96</v>
      </c>
      <c r="F36" s="7">
        <f>VLOOKUP($A36,HAVERD!$A:$FM,F$2,FALSE)</f>
        <v>96.15</v>
      </c>
      <c r="G36" s="7">
        <f>VLOOKUP($A36,HAVERD!$A:$FM,G$2,FALSE)</f>
        <v>95.5</v>
      </c>
      <c r="H36" s="7">
        <f>VLOOKUP($A36,HAVERD!$A:$FM,H$2,FALSE)</f>
        <v>95.45</v>
      </c>
      <c r="I36" s="7">
        <f>VLOOKUP($A36,HAVERD!$A:$FM,I$2,FALSE)</f>
        <v>96.15</v>
      </c>
      <c r="J36" s="7">
        <f>VLOOKUP($A36,HAVERD!$A:$FM,J$2,FALSE)</f>
        <v>94.35</v>
      </c>
      <c r="K36" s="7">
        <f>VLOOKUP($A36,HAVERD!$A:$FM,K$2,FALSE)</f>
        <v>94.45</v>
      </c>
      <c r="L36" s="7">
        <f>VLOOKUP($A36,HAVERD!$A:$FM,L$2,FALSE)</f>
        <v>95.85</v>
      </c>
      <c r="M36" s="7">
        <f>VLOOKUP($A36,HAVERD!$A:$FM,M$2,FALSE)</f>
        <v>98.7</v>
      </c>
      <c r="N36" s="7">
        <f>VLOOKUP($A36,HAVERD!$A:$FM,N$2,FALSE)</f>
        <v>99.05</v>
      </c>
      <c r="O36" s="7">
        <f>VLOOKUP($A36,HAVERD!$A:$FM,O$2,FALSE)</f>
        <v>93.6</v>
      </c>
      <c r="P36" s="7">
        <f>VLOOKUP($A36,HAVERD!$A:$FM,P$2,FALSE)</f>
        <v>77.95</v>
      </c>
      <c r="Q36" s="7">
        <f>VLOOKUP($A36,HAVERD!$A:$FM,Q$2,FALSE)</f>
        <v>73.099999999999994</v>
      </c>
      <c r="R36" s="7">
        <f>VLOOKUP($A36,HAVERD!$A:$FM,R$2,FALSE)</f>
        <v>72.849999999999994</v>
      </c>
      <c r="S36" s="7">
        <f>VLOOKUP($A36,HAVERD!$A:$FM,S$2,FALSE)</f>
        <v>73.3</v>
      </c>
      <c r="T36" s="7">
        <f>VLOOKUP($A36,HAVERD!$A:$FM,T$2,FALSE)</f>
        <v>73.849999999999994</v>
      </c>
      <c r="U36" s="7">
        <f>VLOOKUP($A36,HAVERD!$A:$FM,U$2,FALSE)</f>
        <v>75.900000000000006</v>
      </c>
      <c r="V36" s="7">
        <f>VLOOKUP($A36,HAVERD!$A:$FM,V$2,FALSE)</f>
        <v>81.55</v>
      </c>
      <c r="W36" s="7">
        <f>VLOOKUP($A36,HAVERD!$A:$FM,W$2,FALSE)</f>
        <v>83.35</v>
      </c>
      <c r="X36" s="7">
        <f>VLOOKUP($A36,HAVERD!$A:$FM,X$2,FALSE)</f>
        <v>83.7</v>
      </c>
      <c r="Y36" s="7">
        <f>VLOOKUP($A36,HAVERD!$A:$FM,Y$2,FALSE)</f>
        <v>83.75</v>
      </c>
      <c r="Z36" s="7">
        <f>VLOOKUP($A36,HAVERD!$A:$FM,Z$2,FALSE)</f>
        <v>83.1</v>
      </c>
      <c r="AA36" s="7">
        <f>VLOOKUP($A36,HAVERD!$A:$FM,AA$2,FALSE)</f>
        <v>78.7</v>
      </c>
      <c r="AB36" s="7">
        <f>VLOOKUP($A36,HAVERD!$A:$FM,AB$2,FALSE)</f>
        <v>66.599999999999994</v>
      </c>
      <c r="AC36" s="7">
        <f>VLOOKUP($A36,HAVERD!$A:$FM,AC$2,FALSE)</f>
        <v>62.8</v>
      </c>
      <c r="AD36" s="7">
        <f>VLOOKUP($A36,HAVERD!$A:$FM,AD$2,FALSE)</f>
        <v>62.6</v>
      </c>
      <c r="AE36" s="7">
        <f>VLOOKUP($A36,HAVERD!$A:$FM,AE$2,FALSE)</f>
        <v>62.9</v>
      </c>
      <c r="AF36" s="7">
        <f>VLOOKUP($A36,HAVERD!$A:$FM,AF$2,FALSE)</f>
        <v>63.4</v>
      </c>
      <c r="AG36" s="7">
        <f>VLOOKUP($A36,HAVERD!$A:$FM,AG$2,FALSE)</f>
        <v>65.7</v>
      </c>
      <c r="AH36" s="7">
        <f>VLOOKUP($A36,HAVERD!$A:$FM,AH$2,FALSE)</f>
        <v>71.900000000000006</v>
      </c>
      <c r="AI36" s="7">
        <f>VLOOKUP($A36,HAVERD!$A:$FM,AI$2,FALSE)</f>
        <v>73.900000000000006</v>
      </c>
      <c r="AJ36" s="7">
        <f>VLOOKUP($A36,HAVERD!$A:$FM,AJ$2,FALSE)</f>
        <v>74.099999999999994</v>
      </c>
      <c r="AK36" s="7">
        <f>VLOOKUP($A36,HAVERD!$A:$FM,AK$2,FALSE)</f>
        <v>74</v>
      </c>
      <c r="AL36" s="7">
        <f>VLOOKUP($A36,HAVERD!$A:$FM,AL$2,FALSE)</f>
        <v>73.599999999999994</v>
      </c>
      <c r="AM36" s="7">
        <f>VLOOKUP($A36,HAVERD!$A:$FM,AM$2,FALSE)</f>
        <v>71.3</v>
      </c>
      <c r="AN36" s="7">
        <f>VLOOKUP($A36,HAVERD!$A:$FM,AN$2,FALSE)</f>
        <v>65.05</v>
      </c>
      <c r="AO36" s="7">
        <f>VLOOKUP($A36,HAVERD!$A:$FM,AO$2,FALSE)</f>
        <v>63.1</v>
      </c>
      <c r="AP36" s="7">
        <f>VLOOKUP($A36,HAVERD!$A:$FM,AP$2,FALSE)</f>
        <v>63</v>
      </c>
      <c r="AQ36" s="7">
        <f>VLOOKUP($A36,HAVERD!$A:$FM,AQ$2,FALSE)</f>
        <v>63.2</v>
      </c>
      <c r="AR36" s="7">
        <f>VLOOKUP($A36,HAVERD!$A:$FM,AR$2,FALSE)</f>
        <v>63.5</v>
      </c>
      <c r="AS36" s="7">
        <f>VLOOKUP($A36,HAVERD!$A:$FM,AS$2,FALSE)</f>
        <v>64.849999999999994</v>
      </c>
      <c r="AT36" s="7">
        <f>VLOOKUP($A36,HAVERD!$A:$FM,AT$2,FALSE)</f>
        <v>68.5</v>
      </c>
      <c r="AU36" s="7">
        <f>VLOOKUP($A36,HAVERD!$A:$FM,AU$2,FALSE)</f>
        <v>69.7</v>
      </c>
      <c r="AV36" s="7">
        <f>VLOOKUP($A36,HAVERD!$A:$FM,AV$2,FALSE)</f>
        <v>69.900000000000006</v>
      </c>
      <c r="AW36" s="7">
        <f>VLOOKUP($A36,HAVERD!$A:$FM,AW$2,FALSE)</f>
        <v>69.900000000000006</v>
      </c>
      <c r="AZ36" s="6">
        <f t="shared" si="21"/>
        <v>45775</v>
      </c>
      <c r="BA36" s="7">
        <f>_xlfn.IFNA(VLOOKUP($AZ36,HAVERD!$A:$FM,BA$2,FALSE),"")</f>
        <v>71.900000000000006</v>
      </c>
      <c r="BB36" s="7">
        <f>_xlfn.IFNA(VLOOKUP($AZ36,HAVERD!$A:$FM,BB$2,FALSE),"")</f>
        <v>71.95</v>
      </c>
      <c r="BC36" s="7">
        <f>_xlfn.IFNA(VLOOKUP($AZ36,HAVERD!$A:$FM,BC$2,FALSE),"")</f>
        <v>71.25</v>
      </c>
      <c r="BD36" s="7">
        <f>_xlfn.IFNA(VLOOKUP($AZ36,HAVERD!$A:$FM,BD$2,FALSE),"")</f>
        <v>71.599999999999994</v>
      </c>
      <c r="BE36" s="7">
        <f>_xlfn.IFNA(VLOOKUP($AZ36,HAVERD!$A:$FM,BE$2,FALSE),"")</f>
        <v>76.45</v>
      </c>
      <c r="BF36" s="7">
        <f>_xlfn.IFNA(VLOOKUP($AZ36,HAVERD!$A:$FM,BF$2,FALSE),"")</f>
        <v>79</v>
      </c>
      <c r="BG36" s="7">
        <f>_xlfn.IFNA(VLOOKUP($AZ36,HAVERD!$A:$FM,BG$2,FALSE),"")</f>
        <v>79.650000000000006</v>
      </c>
      <c r="BH36" s="7">
        <f>_xlfn.IFNA(VLOOKUP($AZ36,HAVERD!$A:$FM,BH$2,FALSE),"")</f>
        <v>80.3</v>
      </c>
      <c r="BI36" s="7">
        <f>_xlfn.IFNA(VLOOKUP($AZ36,HAVERD!$A:$FM,BI$2,FALSE),"")</f>
        <v>81.75</v>
      </c>
      <c r="BJ36" s="7">
        <f>_xlfn.IFNA(VLOOKUP($AZ36,HAVERD!$A:$FM,BJ$2,FALSE),"")</f>
        <v>81.8</v>
      </c>
      <c r="BK36" s="7">
        <f>_xlfn.IFNA(VLOOKUP($AZ36,HAVERD!$A:$FM,BK$2,FALSE),"")</f>
        <v>78.599999999999994</v>
      </c>
      <c r="BL36" s="7">
        <f>_xlfn.IFNA(VLOOKUP($AZ36,HAVERD!$A:$FM,BL$2,FALSE),"")</f>
        <v>70</v>
      </c>
      <c r="BM36" s="7">
        <f>_xlfn.IFNA(VLOOKUP($AZ36,HAVERD!$A:$FM,BM$2,FALSE),"")</f>
        <v>67.25</v>
      </c>
      <c r="BN36" s="7">
        <f>_xlfn.IFNA(VLOOKUP($AZ36,HAVERD!$A:$FM,BN$2,FALSE),"")</f>
        <v>66.599999999999994</v>
      </c>
      <c r="BO36" s="7">
        <f>_xlfn.IFNA(VLOOKUP($AZ36,HAVERD!$A:$FM,BO$2,FALSE),"")</f>
        <v>65.650000000000006</v>
      </c>
      <c r="BP36" s="7">
        <f>_xlfn.IFNA(VLOOKUP($AZ36,HAVERD!$A:$FM,BP$2,FALSE),"")</f>
        <v>65.650000000000006</v>
      </c>
      <c r="BQ36" s="7">
        <f>_xlfn.IFNA(VLOOKUP($AZ36,HAVERD!$A:$FM,BQ$2,FALSE),"")</f>
        <v>67.900000000000006</v>
      </c>
      <c r="BR36" s="7">
        <f>_xlfn.IFNA(VLOOKUP($AZ36,HAVERD!$A:$FM,BR$2,FALSE),"")</f>
        <v>74.349999999999994</v>
      </c>
      <c r="BS36" s="7">
        <f>_xlfn.IFNA(VLOOKUP($AZ36,HAVERD!$A:$FM,BS$2,FALSE),"")</f>
        <v>76.400000000000006</v>
      </c>
      <c r="BT36" s="7">
        <f>_xlfn.IFNA(VLOOKUP($AZ36,HAVERD!$A:$FM,BT$2,FALSE),"")</f>
        <v>76.650000000000006</v>
      </c>
      <c r="BU36" s="7">
        <f>_xlfn.IFNA(VLOOKUP($AZ36,HAVERD!$A:$FM,BU$2,FALSE),"")</f>
        <v>76.650000000000006</v>
      </c>
      <c r="BV36" s="7">
        <f>_xlfn.IFNA(VLOOKUP($AZ36,HAVERD!$A:$FM,BV$2,FALSE),"")</f>
        <v>76.099999999999994</v>
      </c>
      <c r="BW36" s="7">
        <f>_xlfn.IFNA(VLOOKUP($AZ36,HAVERD!$A:$FM,BW$2,FALSE),"")</f>
        <v>72.900000000000006</v>
      </c>
      <c r="BX36" s="7">
        <f>_xlfn.IFNA(VLOOKUP($AZ36,HAVERD!$A:$FM,BX$2,FALSE),"")</f>
        <v>64.2</v>
      </c>
      <c r="BY36" s="7">
        <f>_xlfn.IFNA(VLOOKUP($AZ36,HAVERD!$A:$FM,BY$2,FALSE),"")</f>
        <v>61.45</v>
      </c>
      <c r="BZ36" s="7">
        <f>_xlfn.IFNA(VLOOKUP($AZ36,HAVERD!$A:$FM,BZ$2,FALSE),"")</f>
        <v>61.3</v>
      </c>
      <c r="CA36" s="7">
        <f>_xlfn.IFNA(VLOOKUP($AZ36,HAVERD!$A:$FM,CA$2,FALSE),"")</f>
        <v>61.5</v>
      </c>
      <c r="CB36" s="7">
        <f>_xlfn.IFNA(VLOOKUP($AZ36,HAVERD!$A:$FM,CB$2,FALSE),"")</f>
        <v>61.95</v>
      </c>
      <c r="CC36" s="7">
        <f>_xlfn.IFNA(VLOOKUP($AZ36,HAVERD!$A:$FM,CC$2,FALSE),"")</f>
        <v>64.3</v>
      </c>
      <c r="CD36" s="7">
        <f>_xlfn.IFNA(VLOOKUP($AZ36,HAVERD!$A:$FM,CD$2,FALSE),"")</f>
        <v>70.75</v>
      </c>
      <c r="CE36" s="7">
        <f>_xlfn.IFNA(VLOOKUP($AZ36,HAVERD!$A:$FM,CE$2,FALSE),"")</f>
        <v>72.849999999999994</v>
      </c>
      <c r="CF36" s="7">
        <f>_xlfn.IFNA(VLOOKUP($AZ36,HAVERD!$A:$FM,CF$2,FALSE),"")</f>
        <v>73.099999999999994</v>
      </c>
      <c r="CG36" s="7">
        <f>_xlfn.IFNA(VLOOKUP($AZ36,HAVERD!$A:$FM,CG$2,FALSE),"")</f>
        <v>73</v>
      </c>
      <c r="CH36" s="7">
        <f>_xlfn.IFNA(VLOOKUP($AZ36,HAVERD!$A:$FM,CH$2,FALSE),"")</f>
        <v>72.55</v>
      </c>
      <c r="CI36" s="7">
        <f>_xlfn.IFNA(VLOOKUP($AZ36,HAVERD!$A:$FM,CI$2,FALSE),"")</f>
        <v>70.05</v>
      </c>
      <c r="CJ36" s="7">
        <f>_xlfn.IFNA(VLOOKUP($AZ36,HAVERD!$A:$FM,CJ$2,FALSE),"")</f>
        <v>63.25</v>
      </c>
      <c r="CK36" s="7">
        <f>_xlfn.IFNA(VLOOKUP($AZ36,HAVERD!$A:$FM,CK$2,FALSE),"")</f>
        <v>61.1</v>
      </c>
      <c r="CL36" s="7">
        <f>_xlfn.IFNA(VLOOKUP($AZ36,HAVERD!$A:$FM,CL$2,FALSE),"")</f>
        <v>60.95</v>
      </c>
      <c r="CM36" s="7">
        <f>_xlfn.IFNA(VLOOKUP($AZ36,HAVERD!$A:$FM,CM$2,FALSE),"")</f>
        <v>61.1</v>
      </c>
      <c r="CN36" s="7">
        <f>_xlfn.IFNA(VLOOKUP($AZ36,HAVERD!$A:$FM,CN$2,FALSE),"")</f>
        <v>61.55</v>
      </c>
      <c r="CO36" s="7">
        <f>_xlfn.IFNA(VLOOKUP($AZ36,HAVERD!$A:$FM,CO$2,FALSE),"")</f>
        <v>63.7</v>
      </c>
      <c r="CP36" s="7">
        <f>_xlfn.IFNA(VLOOKUP($AZ36,HAVERD!$A:$FM,CP$2,FALSE),"")</f>
        <v>69.599999999999994</v>
      </c>
      <c r="CQ36" s="7">
        <f>_xlfn.IFNA(VLOOKUP($AZ36,HAVERD!$A:$FM,CQ$2,FALSE),"")</f>
        <v>71.45</v>
      </c>
      <c r="CR36" s="7">
        <f>_xlfn.IFNA(VLOOKUP($AZ36,HAVERD!$A:$FM,CR$2,FALSE),"")</f>
        <v>71.7</v>
      </c>
      <c r="CS36" s="7">
        <f>_xlfn.IFNA(VLOOKUP($AZ36,HAVERD!$A:$FM,CS$2,FALSE),"")</f>
        <v>71.599999999999994</v>
      </c>
      <c r="CT36" s="7">
        <f>_xlfn.IFNA(VLOOKUP($AZ36,HAVERD!$A:$FM,CT$2,FALSE),"")</f>
        <v>71.2</v>
      </c>
      <c r="CU36" s="7">
        <f>_xlfn.IFNA(VLOOKUP($AZ36,HAVERD!$A:$FM,CU$2,FALSE),"")</f>
        <v>69.05</v>
      </c>
      <c r="CV36" s="7">
        <f>_xlfn.IFNA(VLOOKUP($AZ36,HAVERD!$A:$FM,CV$2,FALSE),"")</f>
        <v>63.25</v>
      </c>
      <c r="CW36" s="7"/>
      <c r="CX36" s="7"/>
      <c r="CY36" s="7"/>
      <c r="CZ36" s="7"/>
      <c r="DA36" s="7"/>
      <c r="DB36" s="7"/>
      <c r="DC36" s="7"/>
      <c r="DD36" s="7"/>
      <c r="DE36" s="7"/>
      <c r="DF36" s="7"/>
      <c r="DG36" s="7"/>
      <c r="DH36" s="7"/>
    </row>
    <row r="37" spans="1:112" x14ac:dyDescent="0.35">
      <c r="A37" s="6">
        <f t="shared" si="20"/>
        <v>45688</v>
      </c>
      <c r="B37" s="7">
        <f>VLOOKUP($A37,HAVERD!$A:$FM,B$2,FALSE)</f>
        <v>107.15</v>
      </c>
      <c r="C37" s="7">
        <f>VLOOKUP($A37,HAVERD!$A:$FM,C$2,FALSE)</f>
        <v>100.05</v>
      </c>
      <c r="D37" s="7">
        <f>VLOOKUP($A37,HAVERD!$A:$FM,D$2,FALSE)</f>
        <v>99.6</v>
      </c>
      <c r="E37" s="7">
        <f>VLOOKUP($A37,HAVERD!$A:$FM,E$2,FALSE)</f>
        <v>99.6</v>
      </c>
      <c r="F37" s="7">
        <f>VLOOKUP($A37,HAVERD!$A:$FM,F$2,FALSE)</f>
        <v>98.6</v>
      </c>
      <c r="G37" s="7">
        <f>VLOOKUP($A37,HAVERD!$A:$FM,G$2,FALSE)</f>
        <v>98.55</v>
      </c>
      <c r="H37" s="7">
        <f>VLOOKUP($A37,HAVERD!$A:$FM,H$2,FALSE)</f>
        <v>99.25</v>
      </c>
      <c r="I37" s="7">
        <f>VLOOKUP($A37,HAVERD!$A:$FM,I$2,FALSE)</f>
        <v>97.7</v>
      </c>
      <c r="J37" s="7">
        <f>VLOOKUP($A37,HAVERD!$A:$FM,J$2,FALSE)</f>
        <v>97.8</v>
      </c>
      <c r="K37" s="7">
        <f>VLOOKUP($A37,HAVERD!$A:$FM,K$2,FALSE)</f>
        <v>99.2</v>
      </c>
      <c r="L37" s="7">
        <f>VLOOKUP($A37,HAVERD!$A:$FM,L$2,FALSE)</f>
        <v>102.05</v>
      </c>
      <c r="M37" s="7">
        <f>VLOOKUP($A37,HAVERD!$A:$FM,M$2,FALSE)</f>
        <v>102.4</v>
      </c>
      <c r="N37" s="7">
        <f>VLOOKUP($A37,HAVERD!$A:$FM,N$2,FALSE)</f>
        <v>96.95</v>
      </c>
      <c r="O37" s="7">
        <f>VLOOKUP($A37,HAVERD!$A:$FM,O$2,FALSE)</f>
        <v>81.25</v>
      </c>
      <c r="P37" s="7">
        <f>VLOOKUP($A37,HAVERD!$A:$FM,P$2,FALSE)</f>
        <v>76.349999999999994</v>
      </c>
      <c r="Q37" s="7">
        <f>VLOOKUP($A37,HAVERD!$A:$FM,Q$2,FALSE)</f>
        <v>76.099999999999994</v>
      </c>
      <c r="R37" s="7">
        <f>VLOOKUP($A37,HAVERD!$A:$FM,R$2,FALSE)</f>
        <v>76.599999999999994</v>
      </c>
      <c r="S37" s="7">
        <f>VLOOKUP($A37,HAVERD!$A:$FM,S$2,FALSE)</f>
        <v>77.150000000000006</v>
      </c>
      <c r="T37" s="7">
        <f>VLOOKUP($A37,HAVERD!$A:$FM,T$2,FALSE)</f>
        <v>78.900000000000006</v>
      </c>
      <c r="U37" s="7">
        <f>VLOOKUP($A37,HAVERD!$A:$FM,U$2,FALSE)</f>
        <v>83.7</v>
      </c>
      <c r="V37" s="7">
        <f>VLOOKUP($A37,HAVERD!$A:$FM,V$2,FALSE)</f>
        <v>85.3</v>
      </c>
      <c r="W37" s="7">
        <f>VLOOKUP($A37,HAVERD!$A:$FM,W$2,FALSE)</f>
        <v>85.6</v>
      </c>
      <c r="X37" s="7">
        <f>VLOOKUP($A37,HAVERD!$A:$FM,X$2,FALSE)</f>
        <v>85.7</v>
      </c>
      <c r="Y37" s="7">
        <f>VLOOKUP($A37,HAVERD!$A:$FM,Y$2,FALSE)</f>
        <v>85</v>
      </c>
      <c r="Z37" s="7">
        <f>VLOOKUP($A37,HAVERD!$A:$FM,Z$2,FALSE)</f>
        <v>80.45</v>
      </c>
      <c r="AA37" s="7">
        <f>VLOOKUP($A37,HAVERD!$A:$FM,AA$2,FALSE)</f>
        <v>67.900000000000006</v>
      </c>
      <c r="AB37" s="7">
        <f>VLOOKUP($A37,HAVERD!$A:$FM,AB$2,FALSE)</f>
        <v>63.95</v>
      </c>
      <c r="AC37" s="7">
        <f>VLOOKUP($A37,HAVERD!$A:$FM,AC$2,FALSE)</f>
        <v>63.75</v>
      </c>
      <c r="AD37" s="7">
        <f>VLOOKUP($A37,HAVERD!$A:$FM,AD$2,FALSE)</f>
        <v>64.05</v>
      </c>
      <c r="AE37" s="7">
        <f>VLOOKUP($A37,HAVERD!$A:$FM,AE$2,FALSE)</f>
        <v>64.599999999999994</v>
      </c>
      <c r="AF37" s="7">
        <f>VLOOKUP($A37,HAVERD!$A:$FM,AF$2,FALSE)</f>
        <v>67.099999999999994</v>
      </c>
      <c r="AG37" s="7">
        <f>VLOOKUP($A37,HAVERD!$A:$FM,AG$2,FALSE)</f>
        <v>73.849999999999994</v>
      </c>
      <c r="AH37" s="7">
        <f>VLOOKUP($A37,HAVERD!$A:$FM,AH$2,FALSE)</f>
        <v>76.05</v>
      </c>
      <c r="AI37" s="7">
        <f>VLOOKUP($A37,HAVERD!$A:$FM,AI$2,FALSE)</f>
        <v>76.25</v>
      </c>
      <c r="AJ37" s="7">
        <f>VLOOKUP($A37,HAVERD!$A:$FM,AJ$2,FALSE)</f>
        <v>76.150000000000006</v>
      </c>
      <c r="AK37" s="7">
        <f>VLOOKUP($A37,HAVERD!$A:$FM,AK$2,FALSE)</f>
        <v>75.7</v>
      </c>
      <c r="AL37" s="7">
        <f>VLOOKUP($A37,HAVERD!$A:$FM,AL$2,FALSE)</f>
        <v>73.400000000000006</v>
      </c>
      <c r="AM37" s="7">
        <f>VLOOKUP($A37,HAVERD!$A:$FM,AM$2,FALSE)</f>
        <v>67.150000000000006</v>
      </c>
      <c r="AN37" s="7">
        <f>VLOOKUP($A37,HAVERD!$A:$FM,AN$2,FALSE)</f>
        <v>65.2</v>
      </c>
      <c r="AO37" s="7">
        <f>VLOOKUP($A37,HAVERD!$A:$FM,AO$2,FALSE)</f>
        <v>65.099999999999994</v>
      </c>
      <c r="AP37" s="7">
        <f>VLOOKUP($A37,HAVERD!$A:$FM,AP$2,FALSE)</f>
        <v>65.3</v>
      </c>
      <c r="AQ37" s="7">
        <f>VLOOKUP($A37,HAVERD!$A:$FM,AQ$2,FALSE)</f>
        <v>65.599999999999994</v>
      </c>
      <c r="AR37" s="7">
        <f>VLOOKUP($A37,HAVERD!$A:$FM,AR$2,FALSE)</f>
        <v>66.95</v>
      </c>
      <c r="AS37" s="7">
        <f>VLOOKUP($A37,HAVERD!$A:$FM,AS$2,FALSE)</f>
        <v>70.599999999999994</v>
      </c>
      <c r="AT37" s="7">
        <f>VLOOKUP($A37,HAVERD!$A:$FM,AT$2,FALSE)</f>
        <v>71.8</v>
      </c>
      <c r="AU37" s="7">
        <f>VLOOKUP($A37,HAVERD!$A:$FM,AU$2,FALSE)</f>
        <v>72</v>
      </c>
      <c r="AV37" s="7">
        <f>VLOOKUP($A37,HAVERD!$A:$FM,AV$2,FALSE)</f>
        <v>72</v>
      </c>
      <c r="AW37" s="7">
        <f>VLOOKUP($A37,HAVERD!$A:$FM,AW$2,FALSE)</f>
        <v>71.599999999999994</v>
      </c>
      <c r="AZ37" s="6">
        <f t="shared" si="21"/>
        <v>45776</v>
      </c>
      <c r="BA37" s="7">
        <f>_xlfn.IFNA(VLOOKUP($AZ37,HAVERD!$A:$FM,BA$2,FALSE),"")</f>
        <v>71.099999999999994</v>
      </c>
      <c r="BB37" s="7">
        <f>_xlfn.IFNA(VLOOKUP($AZ37,HAVERD!$A:$FM,BB$2,FALSE),"")</f>
        <v>71.05</v>
      </c>
      <c r="BC37" s="7">
        <f>_xlfn.IFNA(VLOOKUP($AZ37,HAVERD!$A:$FM,BC$2,FALSE),"")</f>
        <v>70.7</v>
      </c>
      <c r="BD37" s="7">
        <f>_xlfn.IFNA(VLOOKUP($AZ37,HAVERD!$A:$FM,BD$2,FALSE),"")</f>
        <v>70.849999999999994</v>
      </c>
      <c r="BE37" s="7">
        <f>_xlfn.IFNA(VLOOKUP($AZ37,HAVERD!$A:$FM,BE$2,FALSE),"")</f>
        <v>75.8</v>
      </c>
      <c r="BF37" s="7">
        <f>_xlfn.IFNA(VLOOKUP($AZ37,HAVERD!$A:$FM,BF$2,FALSE),"")</f>
        <v>78.3</v>
      </c>
      <c r="BG37" s="7">
        <f>_xlfn.IFNA(VLOOKUP($AZ37,HAVERD!$A:$FM,BG$2,FALSE),"")</f>
        <v>79</v>
      </c>
      <c r="BH37" s="7">
        <f>_xlfn.IFNA(VLOOKUP($AZ37,HAVERD!$A:$FM,BH$2,FALSE),"")</f>
        <v>79.75</v>
      </c>
      <c r="BI37" s="7">
        <f>_xlfn.IFNA(VLOOKUP($AZ37,HAVERD!$A:$FM,BI$2,FALSE),"")</f>
        <v>81.599999999999994</v>
      </c>
      <c r="BJ37" s="7">
        <f>_xlfn.IFNA(VLOOKUP($AZ37,HAVERD!$A:$FM,BJ$2,FALSE),"")</f>
        <v>81.75</v>
      </c>
      <c r="BK37" s="7">
        <f>_xlfn.IFNA(VLOOKUP($AZ37,HAVERD!$A:$FM,BK$2,FALSE),"")</f>
        <v>78.45</v>
      </c>
      <c r="BL37" s="7">
        <f>_xlfn.IFNA(VLOOKUP($AZ37,HAVERD!$A:$FM,BL$2,FALSE),"")</f>
        <v>69.5</v>
      </c>
      <c r="BM37" s="7">
        <f>_xlfn.IFNA(VLOOKUP($AZ37,HAVERD!$A:$FM,BM$2,FALSE),"")</f>
        <v>66.650000000000006</v>
      </c>
      <c r="BN37" s="7">
        <f>_xlfn.IFNA(VLOOKUP($AZ37,HAVERD!$A:$FM,BN$2,FALSE),"")</f>
        <v>66.05</v>
      </c>
      <c r="BO37" s="7">
        <f>_xlfn.IFNA(VLOOKUP($AZ37,HAVERD!$A:$FM,BO$2,FALSE),"")</f>
        <v>65.099999999999994</v>
      </c>
      <c r="BP37" s="7">
        <f>_xlfn.IFNA(VLOOKUP($AZ37,HAVERD!$A:$FM,BP$2,FALSE),"")</f>
        <v>65.2</v>
      </c>
      <c r="BQ37" s="7">
        <f>_xlfn.IFNA(VLOOKUP($AZ37,HAVERD!$A:$FM,BQ$2,FALSE),"")</f>
        <v>67.45</v>
      </c>
      <c r="BR37" s="7">
        <f>_xlfn.IFNA(VLOOKUP($AZ37,HAVERD!$A:$FM,BR$2,FALSE),"")</f>
        <v>74.150000000000006</v>
      </c>
      <c r="BS37" s="7">
        <f>_xlfn.IFNA(VLOOKUP($AZ37,HAVERD!$A:$FM,BS$2,FALSE),"")</f>
        <v>76.3</v>
      </c>
      <c r="BT37" s="7">
        <f>_xlfn.IFNA(VLOOKUP($AZ37,HAVERD!$A:$FM,BT$2,FALSE),"")</f>
        <v>76.55</v>
      </c>
      <c r="BU37" s="7">
        <f>_xlfn.IFNA(VLOOKUP($AZ37,HAVERD!$A:$FM,BU$2,FALSE),"")</f>
        <v>76.5</v>
      </c>
      <c r="BV37" s="7">
        <f>_xlfn.IFNA(VLOOKUP($AZ37,HAVERD!$A:$FM,BV$2,FALSE),"")</f>
        <v>76</v>
      </c>
      <c r="BW37" s="7">
        <f>_xlfn.IFNA(VLOOKUP($AZ37,HAVERD!$A:$FM,BW$2,FALSE),"")</f>
        <v>72.849999999999994</v>
      </c>
      <c r="BX37" s="7">
        <f>_xlfn.IFNA(VLOOKUP($AZ37,HAVERD!$A:$FM,BX$2,FALSE),"")</f>
        <v>64</v>
      </c>
      <c r="BY37" s="7">
        <f>_xlfn.IFNA(VLOOKUP($AZ37,HAVERD!$A:$FM,BY$2,FALSE),"")</f>
        <v>61.2</v>
      </c>
      <c r="BZ37" s="7">
        <f>_xlfn.IFNA(VLOOKUP($AZ37,HAVERD!$A:$FM,BZ$2,FALSE),"")</f>
        <v>61</v>
      </c>
      <c r="CA37" s="7">
        <f>_xlfn.IFNA(VLOOKUP($AZ37,HAVERD!$A:$FM,CA$2,FALSE),"")</f>
        <v>61.2</v>
      </c>
      <c r="CB37" s="7">
        <f>_xlfn.IFNA(VLOOKUP($AZ37,HAVERD!$A:$FM,CB$2,FALSE),"")</f>
        <v>61.7</v>
      </c>
      <c r="CC37" s="7">
        <f>_xlfn.IFNA(VLOOKUP($AZ37,HAVERD!$A:$FM,CC$2,FALSE),"")</f>
        <v>64.099999999999994</v>
      </c>
      <c r="CD37" s="7">
        <f>_xlfn.IFNA(VLOOKUP($AZ37,HAVERD!$A:$FM,CD$2,FALSE),"")</f>
        <v>70.95</v>
      </c>
      <c r="CE37" s="7">
        <f>_xlfn.IFNA(VLOOKUP($AZ37,HAVERD!$A:$FM,CE$2,FALSE),"")</f>
        <v>73.099999999999994</v>
      </c>
      <c r="CF37" s="7">
        <f>_xlfn.IFNA(VLOOKUP($AZ37,HAVERD!$A:$FM,CF$2,FALSE),"")</f>
        <v>73.349999999999994</v>
      </c>
      <c r="CG37" s="7">
        <f>_xlfn.IFNA(VLOOKUP($AZ37,HAVERD!$A:$FM,CG$2,FALSE),"")</f>
        <v>73.25</v>
      </c>
      <c r="CH37" s="7">
        <f>_xlfn.IFNA(VLOOKUP($AZ37,HAVERD!$A:$FM,CH$2,FALSE),"")</f>
        <v>72.8</v>
      </c>
      <c r="CI37" s="7">
        <f>_xlfn.IFNA(VLOOKUP($AZ37,HAVERD!$A:$FM,CI$2,FALSE),"")</f>
        <v>70.349999999999994</v>
      </c>
      <c r="CJ37" s="7">
        <f>_xlfn.IFNA(VLOOKUP($AZ37,HAVERD!$A:$FM,CJ$2,FALSE),"")</f>
        <v>63.45</v>
      </c>
      <c r="CK37" s="7">
        <f>_xlfn.IFNA(VLOOKUP($AZ37,HAVERD!$A:$FM,CK$2,FALSE),"")</f>
        <v>61.25</v>
      </c>
      <c r="CL37" s="7">
        <f>_xlfn.IFNA(VLOOKUP($AZ37,HAVERD!$A:$FM,CL$2,FALSE),"")</f>
        <v>61.1</v>
      </c>
      <c r="CM37" s="7">
        <f>_xlfn.IFNA(VLOOKUP($AZ37,HAVERD!$A:$FM,CM$2,FALSE),"")</f>
        <v>61.25</v>
      </c>
      <c r="CN37" s="7">
        <f>_xlfn.IFNA(VLOOKUP($AZ37,HAVERD!$A:$FM,CN$2,FALSE),"")</f>
        <v>61.7</v>
      </c>
      <c r="CO37" s="7">
        <f>_xlfn.IFNA(VLOOKUP($AZ37,HAVERD!$A:$FM,CO$2,FALSE),"")</f>
        <v>63.85</v>
      </c>
      <c r="CP37" s="7">
        <f>_xlfn.IFNA(VLOOKUP($AZ37,HAVERD!$A:$FM,CP$2,FALSE),"")</f>
        <v>69.95</v>
      </c>
      <c r="CQ37" s="7">
        <f>_xlfn.IFNA(VLOOKUP($AZ37,HAVERD!$A:$FM,CQ$2,FALSE),"")</f>
        <v>71.900000000000006</v>
      </c>
      <c r="CR37" s="7">
        <f>_xlfn.IFNA(VLOOKUP($AZ37,HAVERD!$A:$FM,CR$2,FALSE),"")</f>
        <v>72.150000000000006</v>
      </c>
      <c r="CS37" s="7">
        <f>_xlfn.IFNA(VLOOKUP($AZ37,HAVERD!$A:$FM,CS$2,FALSE),"")</f>
        <v>72.05</v>
      </c>
      <c r="CT37" s="7">
        <f>_xlfn.IFNA(VLOOKUP($AZ37,HAVERD!$A:$FM,CT$2,FALSE),"")</f>
        <v>71.650000000000006</v>
      </c>
      <c r="CU37" s="7">
        <f>_xlfn.IFNA(VLOOKUP($AZ37,HAVERD!$A:$FM,CU$2,FALSE),"")</f>
        <v>69.55</v>
      </c>
      <c r="CV37" s="7">
        <f>_xlfn.IFNA(VLOOKUP($AZ37,HAVERD!$A:$FM,CV$2,FALSE),"")</f>
        <v>63.7</v>
      </c>
      <c r="CW37" s="7"/>
      <c r="CX37" s="7"/>
      <c r="CY37" s="7"/>
      <c r="CZ37" s="7"/>
      <c r="DA37" s="7"/>
      <c r="DB37" s="7"/>
      <c r="DC37" s="7"/>
      <c r="DD37" s="7"/>
      <c r="DE37" s="7"/>
      <c r="DF37" s="7"/>
      <c r="DG37" s="7"/>
      <c r="DH37" s="7"/>
    </row>
    <row r="38" spans="1:112" x14ac:dyDescent="0.35">
      <c r="A38" s="6"/>
      <c r="AZ38" s="6"/>
    </row>
    <row r="39" spans="1:112" x14ac:dyDescent="0.35">
      <c r="A39" s="11" t="s">
        <v>951</v>
      </c>
      <c r="AZ39" s="11" t="s">
        <v>951</v>
      </c>
    </row>
    <row r="40" spans="1:112" x14ac:dyDescent="0.35">
      <c r="A40" s="6" t="s">
        <v>952</v>
      </c>
      <c r="B40">
        <f>MONTH(B20)</f>
        <v>1</v>
      </c>
      <c r="C40">
        <f t="shared" ref="C40:AW40" si="22">MONTH(C20)</f>
        <v>3</v>
      </c>
      <c r="D40">
        <f t="shared" si="22"/>
        <v>4</v>
      </c>
      <c r="E40">
        <f t="shared" si="22"/>
        <v>5</v>
      </c>
      <c r="F40">
        <f t="shared" si="22"/>
        <v>6</v>
      </c>
      <c r="G40">
        <f t="shared" si="22"/>
        <v>7</v>
      </c>
      <c r="H40">
        <f t="shared" si="22"/>
        <v>8</v>
      </c>
      <c r="I40">
        <f t="shared" si="22"/>
        <v>8</v>
      </c>
      <c r="J40">
        <f t="shared" si="22"/>
        <v>10</v>
      </c>
      <c r="K40">
        <f t="shared" si="22"/>
        <v>10</v>
      </c>
      <c r="L40">
        <f t="shared" si="22"/>
        <v>12</v>
      </c>
      <c r="M40">
        <f t="shared" si="22"/>
        <v>12</v>
      </c>
      <c r="N40">
        <f t="shared" si="22"/>
        <v>1</v>
      </c>
      <c r="O40">
        <f t="shared" si="22"/>
        <v>3</v>
      </c>
      <c r="P40">
        <f t="shared" si="22"/>
        <v>4</v>
      </c>
      <c r="Q40">
        <f t="shared" si="22"/>
        <v>5</v>
      </c>
      <c r="R40">
        <f t="shared" si="22"/>
        <v>6</v>
      </c>
      <c r="S40">
        <f t="shared" si="22"/>
        <v>7</v>
      </c>
      <c r="T40">
        <f t="shared" si="22"/>
        <v>8</v>
      </c>
      <c r="U40">
        <f t="shared" si="22"/>
        <v>8</v>
      </c>
      <c r="V40">
        <f t="shared" si="22"/>
        <v>10</v>
      </c>
      <c r="W40">
        <f t="shared" si="22"/>
        <v>10</v>
      </c>
      <c r="X40">
        <f t="shared" si="22"/>
        <v>12</v>
      </c>
      <c r="Y40">
        <f t="shared" si="22"/>
        <v>12</v>
      </c>
      <c r="Z40">
        <f t="shared" si="22"/>
        <v>1</v>
      </c>
      <c r="AA40">
        <f t="shared" si="22"/>
        <v>3</v>
      </c>
      <c r="AB40">
        <f t="shared" si="22"/>
        <v>4</v>
      </c>
      <c r="AC40">
        <f t="shared" si="22"/>
        <v>5</v>
      </c>
      <c r="AD40">
        <f t="shared" si="22"/>
        <v>6</v>
      </c>
      <c r="AE40">
        <f t="shared" si="22"/>
        <v>7</v>
      </c>
      <c r="AF40">
        <f t="shared" si="22"/>
        <v>8</v>
      </c>
      <c r="AG40">
        <f t="shared" si="22"/>
        <v>8</v>
      </c>
      <c r="AH40">
        <f t="shared" si="22"/>
        <v>10</v>
      </c>
      <c r="AI40">
        <f t="shared" si="22"/>
        <v>10</v>
      </c>
      <c r="AJ40">
        <f t="shared" si="22"/>
        <v>12</v>
      </c>
      <c r="AK40">
        <f t="shared" si="22"/>
        <v>12</v>
      </c>
      <c r="AL40">
        <f t="shared" si="22"/>
        <v>1</v>
      </c>
      <c r="AM40">
        <f t="shared" si="22"/>
        <v>3</v>
      </c>
      <c r="AN40">
        <f t="shared" si="22"/>
        <v>3</v>
      </c>
      <c r="AO40">
        <f t="shared" si="22"/>
        <v>5</v>
      </c>
      <c r="AP40">
        <f t="shared" si="22"/>
        <v>5</v>
      </c>
      <c r="AQ40">
        <f t="shared" si="22"/>
        <v>7</v>
      </c>
      <c r="AR40">
        <f t="shared" si="22"/>
        <v>7</v>
      </c>
      <c r="AS40">
        <f t="shared" si="22"/>
        <v>8</v>
      </c>
      <c r="AT40">
        <f t="shared" si="22"/>
        <v>9</v>
      </c>
      <c r="AU40">
        <f t="shared" si="22"/>
        <v>10</v>
      </c>
      <c r="AV40">
        <f t="shared" si="22"/>
        <v>11</v>
      </c>
      <c r="AW40">
        <f t="shared" si="22"/>
        <v>12</v>
      </c>
      <c r="AZ40" s="6" t="s">
        <v>952</v>
      </c>
      <c r="BA40">
        <f>MONTH(BA20)</f>
        <v>4</v>
      </c>
      <c r="BB40">
        <f t="shared" ref="BB40:CV40" si="23">MONTH(BB20)</f>
        <v>5</v>
      </c>
      <c r="BC40">
        <f t="shared" si="23"/>
        <v>6</v>
      </c>
      <c r="BD40">
        <f t="shared" si="23"/>
        <v>7</v>
      </c>
      <c r="BE40">
        <f t="shared" si="23"/>
        <v>8</v>
      </c>
      <c r="BF40">
        <f t="shared" si="23"/>
        <v>9</v>
      </c>
      <c r="BG40">
        <f t="shared" si="23"/>
        <v>10</v>
      </c>
      <c r="BH40">
        <f t="shared" si="23"/>
        <v>11</v>
      </c>
      <c r="BI40">
        <f t="shared" si="23"/>
        <v>12</v>
      </c>
      <c r="BJ40">
        <f t="shared" si="23"/>
        <v>1</v>
      </c>
      <c r="BK40">
        <f t="shared" si="23"/>
        <v>2</v>
      </c>
      <c r="BL40">
        <f t="shared" si="23"/>
        <v>3</v>
      </c>
      <c r="BM40">
        <f t="shared" si="23"/>
        <v>4</v>
      </c>
      <c r="BN40">
        <f t="shared" si="23"/>
        <v>5</v>
      </c>
      <c r="BO40">
        <f t="shared" si="23"/>
        <v>6</v>
      </c>
      <c r="BP40">
        <f t="shared" si="23"/>
        <v>7</v>
      </c>
      <c r="BQ40">
        <f t="shared" si="23"/>
        <v>8</v>
      </c>
      <c r="BR40">
        <f t="shared" si="23"/>
        <v>9</v>
      </c>
      <c r="BS40">
        <f t="shared" si="23"/>
        <v>10</v>
      </c>
      <c r="BT40">
        <f t="shared" si="23"/>
        <v>11</v>
      </c>
      <c r="BU40">
        <f t="shared" si="23"/>
        <v>12</v>
      </c>
      <c r="BV40">
        <f t="shared" si="23"/>
        <v>1</v>
      </c>
      <c r="BW40">
        <f t="shared" si="23"/>
        <v>2</v>
      </c>
      <c r="BX40">
        <f t="shared" si="23"/>
        <v>3</v>
      </c>
      <c r="BY40">
        <f t="shared" si="23"/>
        <v>4</v>
      </c>
      <c r="BZ40">
        <f t="shared" si="23"/>
        <v>5</v>
      </c>
      <c r="CA40">
        <f t="shared" si="23"/>
        <v>6</v>
      </c>
      <c r="CB40">
        <f t="shared" si="23"/>
        <v>7</v>
      </c>
      <c r="CC40">
        <f t="shared" si="23"/>
        <v>8</v>
      </c>
      <c r="CD40">
        <f t="shared" si="23"/>
        <v>9</v>
      </c>
      <c r="CE40">
        <f t="shared" si="23"/>
        <v>10</v>
      </c>
      <c r="CF40">
        <f t="shared" si="23"/>
        <v>11</v>
      </c>
      <c r="CG40">
        <f t="shared" si="23"/>
        <v>12</v>
      </c>
      <c r="CH40">
        <f t="shared" si="23"/>
        <v>1</v>
      </c>
      <c r="CI40">
        <f t="shared" si="23"/>
        <v>2</v>
      </c>
      <c r="CJ40">
        <f t="shared" si="23"/>
        <v>3</v>
      </c>
      <c r="CK40">
        <f t="shared" si="23"/>
        <v>4</v>
      </c>
      <c r="CL40">
        <f t="shared" si="23"/>
        <v>5</v>
      </c>
      <c r="CM40">
        <f t="shared" si="23"/>
        <v>6</v>
      </c>
      <c r="CN40">
        <f t="shared" si="23"/>
        <v>7</v>
      </c>
      <c r="CO40">
        <f t="shared" si="23"/>
        <v>8</v>
      </c>
      <c r="CP40">
        <f t="shared" si="23"/>
        <v>9</v>
      </c>
      <c r="CQ40">
        <f t="shared" si="23"/>
        <v>10</v>
      </c>
      <c r="CR40">
        <f t="shared" si="23"/>
        <v>11</v>
      </c>
      <c r="CS40">
        <f t="shared" si="23"/>
        <v>12</v>
      </c>
      <c r="CT40">
        <f t="shared" si="23"/>
        <v>1</v>
      </c>
      <c r="CU40">
        <f t="shared" si="23"/>
        <v>2</v>
      </c>
      <c r="CV40">
        <f t="shared" si="23"/>
        <v>3</v>
      </c>
    </row>
    <row r="41" spans="1:112" x14ac:dyDescent="0.35">
      <c r="A41" s="6" t="s">
        <v>953</v>
      </c>
      <c r="B41">
        <f>YEAR(B20)</f>
        <v>2025</v>
      </c>
      <c r="C41">
        <f t="shared" ref="C41:AW41" si="24">YEAR(C20)</f>
        <v>2025</v>
      </c>
      <c r="D41">
        <f t="shared" si="24"/>
        <v>2025</v>
      </c>
      <c r="E41">
        <f t="shared" si="24"/>
        <v>2025</v>
      </c>
      <c r="F41">
        <f t="shared" si="24"/>
        <v>2025</v>
      </c>
      <c r="G41">
        <f t="shared" si="24"/>
        <v>2025</v>
      </c>
      <c r="H41">
        <f t="shared" si="24"/>
        <v>2025</v>
      </c>
      <c r="I41">
        <f t="shared" si="24"/>
        <v>2025</v>
      </c>
      <c r="J41">
        <f t="shared" si="24"/>
        <v>2025</v>
      </c>
      <c r="K41">
        <f t="shared" si="24"/>
        <v>2025</v>
      </c>
      <c r="L41">
        <f t="shared" si="24"/>
        <v>2025</v>
      </c>
      <c r="M41">
        <f t="shared" si="24"/>
        <v>2025</v>
      </c>
      <c r="N41">
        <f t="shared" si="24"/>
        <v>2026</v>
      </c>
      <c r="O41">
        <f t="shared" si="24"/>
        <v>2026</v>
      </c>
      <c r="P41">
        <f t="shared" si="24"/>
        <v>2026</v>
      </c>
      <c r="Q41">
        <f t="shared" si="24"/>
        <v>2026</v>
      </c>
      <c r="R41">
        <f t="shared" si="24"/>
        <v>2026</v>
      </c>
      <c r="S41">
        <f t="shared" si="24"/>
        <v>2026</v>
      </c>
      <c r="T41">
        <f t="shared" si="24"/>
        <v>2026</v>
      </c>
      <c r="U41">
        <f t="shared" si="24"/>
        <v>2026</v>
      </c>
      <c r="V41">
        <f t="shared" si="24"/>
        <v>2026</v>
      </c>
      <c r="W41">
        <f t="shared" si="24"/>
        <v>2026</v>
      </c>
      <c r="X41">
        <f t="shared" si="24"/>
        <v>2026</v>
      </c>
      <c r="Y41">
        <f t="shared" si="24"/>
        <v>2026</v>
      </c>
      <c r="Z41">
        <f t="shared" si="24"/>
        <v>2027</v>
      </c>
      <c r="AA41">
        <f t="shared" si="24"/>
        <v>2027</v>
      </c>
      <c r="AB41">
        <f t="shared" si="24"/>
        <v>2027</v>
      </c>
      <c r="AC41">
        <f t="shared" si="24"/>
        <v>2027</v>
      </c>
      <c r="AD41">
        <f t="shared" si="24"/>
        <v>2027</v>
      </c>
      <c r="AE41">
        <f t="shared" si="24"/>
        <v>2027</v>
      </c>
      <c r="AF41">
        <f t="shared" si="24"/>
        <v>2027</v>
      </c>
      <c r="AG41">
        <f t="shared" si="24"/>
        <v>2027</v>
      </c>
      <c r="AH41">
        <f t="shared" si="24"/>
        <v>2027</v>
      </c>
      <c r="AI41">
        <f t="shared" si="24"/>
        <v>2027</v>
      </c>
      <c r="AJ41">
        <f t="shared" si="24"/>
        <v>2027</v>
      </c>
      <c r="AK41">
        <f t="shared" si="24"/>
        <v>2027</v>
      </c>
      <c r="AL41">
        <f t="shared" si="24"/>
        <v>2028</v>
      </c>
      <c r="AM41">
        <f t="shared" si="24"/>
        <v>2028</v>
      </c>
      <c r="AN41">
        <f t="shared" si="24"/>
        <v>2028</v>
      </c>
      <c r="AO41">
        <f t="shared" si="24"/>
        <v>2028</v>
      </c>
      <c r="AP41">
        <f t="shared" si="24"/>
        <v>2028</v>
      </c>
      <c r="AQ41">
        <f t="shared" si="24"/>
        <v>2028</v>
      </c>
      <c r="AR41">
        <f t="shared" si="24"/>
        <v>2028</v>
      </c>
      <c r="AS41">
        <f t="shared" si="24"/>
        <v>2028</v>
      </c>
      <c r="AT41">
        <f t="shared" si="24"/>
        <v>2028</v>
      </c>
      <c r="AU41">
        <f t="shared" si="24"/>
        <v>2028</v>
      </c>
      <c r="AV41">
        <f t="shared" si="24"/>
        <v>2028</v>
      </c>
      <c r="AW41">
        <f t="shared" si="24"/>
        <v>2028</v>
      </c>
      <c r="AZ41" s="6" t="s">
        <v>953</v>
      </c>
      <c r="BA41">
        <f>YEAR(BA20)</f>
        <v>2025</v>
      </c>
      <c r="BB41">
        <f t="shared" ref="BB41:CV41" si="25">YEAR(BB20)</f>
        <v>2025</v>
      </c>
      <c r="BC41">
        <f t="shared" si="25"/>
        <v>2025</v>
      </c>
      <c r="BD41">
        <f t="shared" si="25"/>
        <v>2025</v>
      </c>
      <c r="BE41">
        <f t="shared" si="25"/>
        <v>2025</v>
      </c>
      <c r="BF41">
        <f t="shared" si="25"/>
        <v>2025</v>
      </c>
      <c r="BG41">
        <f t="shared" si="25"/>
        <v>2025</v>
      </c>
      <c r="BH41">
        <f t="shared" si="25"/>
        <v>2025</v>
      </c>
      <c r="BI41">
        <f t="shared" si="25"/>
        <v>2025</v>
      </c>
      <c r="BJ41">
        <f t="shared" si="25"/>
        <v>2026</v>
      </c>
      <c r="BK41">
        <f t="shared" si="25"/>
        <v>2026</v>
      </c>
      <c r="BL41">
        <f t="shared" si="25"/>
        <v>2026</v>
      </c>
      <c r="BM41">
        <f t="shared" si="25"/>
        <v>2026</v>
      </c>
      <c r="BN41">
        <f t="shared" si="25"/>
        <v>2026</v>
      </c>
      <c r="BO41">
        <f t="shared" si="25"/>
        <v>2026</v>
      </c>
      <c r="BP41">
        <f t="shared" si="25"/>
        <v>2026</v>
      </c>
      <c r="BQ41">
        <f t="shared" si="25"/>
        <v>2026</v>
      </c>
      <c r="BR41">
        <f t="shared" si="25"/>
        <v>2026</v>
      </c>
      <c r="BS41">
        <f t="shared" si="25"/>
        <v>2026</v>
      </c>
      <c r="BT41">
        <f t="shared" si="25"/>
        <v>2026</v>
      </c>
      <c r="BU41">
        <f t="shared" si="25"/>
        <v>2026</v>
      </c>
      <c r="BV41">
        <f t="shared" si="25"/>
        <v>2027</v>
      </c>
      <c r="BW41">
        <f t="shared" si="25"/>
        <v>2027</v>
      </c>
      <c r="BX41">
        <f t="shared" si="25"/>
        <v>2027</v>
      </c>
      <c r="BY41">
        <f t="shared" si="25"/>
        <v>2027</v>
      </c>
      <c r="BZ41">
        <f t="shared" si="25"/>
        <v>2027</v>
      </c>
      <c r="CA41">
        <f t="shared" si="25"/>
        <v>2027</v>
      </c>
      <c r="CB41">
        <f t="shared" si="25"/>
        <v>2027</v>
      </c>
      <c r="CC41">
        <f t="shared" si="25"/>
        <v>2027</v>
      </c>
      <c r="CD41">
        <f t="shared" si="25"/>
        <v>2027</v>
      </c>
      <c r="CE41">
        <f t="shared" si="25"/>
        <v>2027</v>
      </c>
      <c r="CF41">
        <f t="shared" si="25"/>
        <v>2027</v>
      </c>
      <c r="CG41">
        <f t="shared" si="25"/>
        <v>2027</v>
      </c>
      <c r="CH41">
        <f t="shared" si="25"/>
        <v>2028</v>
      </c>
      <c r="CI41">
        <f t="shared" si="25"/>
        <v>2028</v>
      </c>
      <c r="CJ41">
        <f t="shared" si="25"/>
        <v>2028</v>
      </c>
      <c r="CK41">
        <f t="shared" si="25"/>
        <v>2028</v>
      </c>
      <c r="CL41">
        <f t="shared" si="25"/>
        <v>2028</v>
      </c>
      <c r="CM41">
        <f t="shared" si="25"/>
        <v>2028</v>
      </c>
      <c r="CN41">
        <f t="shared" si="25"/>
        <v>2028</v>
      </c>
      <c r="CO41">
        <f t="shared" si="25"/>
        <v>2028</v>
      </c>
      <c r="CP41">
        <f t="shared" si="25"/>
        <v>2028</v>
      </c>
      <c r="CQ41">
        <f t="shared" si="25"/>
        <v>2028</v>
      </c>
      <c r="CR41">
        <f t="shared" si="25"/>
        <v>2028</v>
      </c>
      <c r="CS41">
        <f t="shared" si="25"/>
        <v>2028</v>
      </c>
      <c r="CT41">
        <f t="shared" si="25"/>
        <v>2029</v>
      </c>
      <c r="CU41">
        <f t="shared" si="25"/>
        <v>2029</v>
      </c>
      <c r="CV41">
        <f t="shared" si="25"/>
        <v>2029</v>
      </c>
    </row>
    <row r="42" spans="1:112" x14ac:dyDescent="0.35">
      <c r="A42" s="6" t="s">
        <v>954</v>
      </c>
      <c r="B42">
        <f>B41*100+B40</f>
        <v>202501</v>
      </c>
      <c r="C42">
        <f t="shared" ref="C42:AW42" si="26">C41*100+C40</f>
        <v>202503</v>
      </c>
      <c r="D42">
        <f t="shared" si="26"/>
        <v>202504</v>
      </c>
      <c r="E42">
        <f t="shared" si="26"/>
        <v>202505</v>
      </c>
      <c r="F42">
        <f t="shared" si="26"/>
        <v>202506</v>
      </c>
      <c r="G42">
        <f t="shared" si="26"/>
        <v>202507</v>
      </c>
      <c r="H42">
        <f t="shared" si="26"/>
        <v>202508</v>
      </c>
      <c r="I42">
        <f t="shared" si="26"/>
        <v>202508</v>
      </c>
      <c r="J42">
        <f t="shared" si="26"/>
        <v>202510</v>
      </c>
      <c r="K42">
        <f t="shared" si="26"/>
        <v>202510</v>
      </c>
      <c r="L42">
        <f t="shared" si="26"/>
        <v>202512</v>
      </c>
      <c r="M42">
        <f t="shared" si="26"/>
        <v>202512</v>
      </c>
      <c r="N42">
        <f t="shared" si="26"/>
        <v>202601</v>
      </c>
      <c r="O42">
        <f t="shared" si="26"/>
        <v>202603</v>
      </c>
      <c r="P42">
        <f t="shared" si="26"/>
        <v>202604</v>
      </c>
      <c r="Q42">
        <f t="shared" si="26"/>
        <v>202605</v>
      </c>
      <c r="R42">
        <f t="shared" si="26"/>
        <v>202606</v>
      </c>
      <c r="S42">
        <f t="shared" si="26"/>
        <v>202607</v>
      </c>
      <c r="T42">
        <f t="shared" si="26"/>
        <v>202608</v>
      </c>
      <c r="U42">
        <f t="shared" si="26"/>
        <v>202608</v>
      </c>
      <c r="V42">
        <f t="shared" si="26"/>
        <v>202610</v>
      </c>
      <c r="W42">
        <f t="shared" si="26"/>
        <v>202610</v>
      </c>
      <c r="X42">
        <f t="shared" si="26"/>
        <v>202612</v>
      </c>
      <c r="Y42">
        <f t="shared" si="26"/>
        <v>202612</v>
      </c>
      <c r="Z42">
        <f t="shared" si="26"/>
        <v>202701</v>
      </c>
      <c r="AA42">
        <f t="shared" si="26"/>
        <v>202703</v>
      </c>
      <c r="AB42">
        <f t="shared" si="26"/>
        <v>202704</v>
      </c>
      <c r="AC42">
        <f t="shared" si="26"/>
        <v>202705</v>
      </c>
      <c r="AD42">
        <f t="shared" si="26"/>
        <v>202706</v>
      </c>
      <c r="AE42">
        <f t="shared" si="26"/>
        <v>202707</v>
      </c>
      <c r="AF42">
        <f t="shared" si="26"/>
        <v>202708</v>
      </c>
      <c r="AG42">
        <f t="shared" si="26"/>
        <v>202708</v>
      </c>
      <c r="AH42">
        <f t="shared" si="26"/>
        <v>202710</v>
      </c>
      <c r="AI42">
        <f t="shared" si="26"/>
        <v>202710</v>
      </c>
      <c r="AJ42">
        <f t="shared" si="26"/>
        <v>202712</v>
      </c>
      <c r="AK42">
        <f t="shared" si="26"/>
        <v>202712</v>
      </c>
      <c r="AL42">
        <f t="shared" si="26"/>
        <v>202801</v>
      </c>
      <c r="AM42">
        <f t="shared" si="26"/>
        <v>202803</v>
      </c>
      <c r="AN42">
        <f t="shared" si="26"/>
        <v>202803</v>
      </c>
      <c r="AO42">
        <f t="shared" si="26"/>
        <v>202805</v>
      </c>
      <c r="AP42">
        <f t="shared" si="26"/>
        <v>202805</v>
      </c>
      <c r="AQ42">
        <f t="shared" si="26"/>
        <v>202807</v>
      </c>
      <c r="AR42">
        <f t="shared" si="26"/>
        <v>202807</v>
      </c>
      <c r="AS42">
        <f t="shared" si="26"/>
        <v>202808</v>
      </c>
      <c r="AT42">
        <f t="shared" si="26"/>
        <v>202809</v>
      </c>
      <c r="AU42">
        <f t="shared" si="26"/>
        <v>202810</v>
      </c>
      <c r="AV42">
        <f t="shared" si="26"/>
        <v>202811</v>
      </c>
      <c r="AW42">
        <f t="shared" si="26"/>
        <v>202812</v>
      </c>
      <c r="AZ42" s="6" t="s">
        <v>954</v>
      </c>
      <c r="BA42">
        <f>BA41*100+BA40</f>
        <v>202504</v>
      </c>
      <c r="BB42">
        <f t="shared" ref="BB42:CV42" si="27">BB41*100+BB40</f>
        <v>202505</v>
      </c>
      <c r="BC42">
        <f t="shared" si="27"/>
        <v>202506</v>
      </c>
      <c r="BD42">
        <f t="shared" si="27"/>
        <v>202507</v>
      </c>
      <c r="BE42">
        <f t="shared" si="27"/>
        <v>202508</v>
      </c>
      <c r="BF42">
        <f t="shared" si="27"/>
        <v>202509</v>
      </c>
      <c r="BG42">
        <f t="shared" si="27"/>
        <v>202510</v>
      </c>
      <c r="BH42">
        <f t="shared" si="27"/>
        <v>202511</v>
      </c>
      <c r="BI42">
        <f t="shared" si="27"/>
        <v>202512</v>
      </c>
      <c r="BJ42">
        <f t="shared" si="27"/>
        <v>202601</v>
      </c>
      <c r="BK42">
        <f t="shared" si="27"/>
        <v>202602</v>
      </c>
      <c r="BL42">
        <f t="shared" si="27"/>
        <v>202603</v>
      </c>
      <c r="BM42">
        <f t="shared" si="27"/>
        <v>202604</v>
      </c>
      <c r="BN42">
        <f t="shared" si="27"/>
        <v>202605</v>
      </c>
      <c r="BO42">
        <f t="shared" si="27"/>
        <v>202606</v>
      </c>
      <c r="BP42">
        <f t="shared" si="27"/>
        <v>202607</v>
      </c>
      <c r="BQ42">
        <f t="shared" si="27"/>
        <v>202608</v>
      </c>
      <c r="BR42">
        <f t="shared" si="27"/>
        <v>202609</v>
      </c>
      <c r="BS42">
        <f t="shared" si="27"/>
        <v>202610</v>
      </c>
      <c r="BT42">
        <f t="shared" si="27"/>
        <v>202611</v>
      </c>
      <c r="BU42">
        <f t="shared" si="27"/>
        <v>202612</v>
      </c>
      <c r="BV42">
        <f t="shared" si="27"/>
        <v>202701</v>
      </c>
      <c r="BW42">
        <f t="shared" si="27"/>
        <v>202702</v>
      </c>
      <c r="BX42">
        <f t="shared" si="27"/>
        <v>202703</v>
      </c>
      <c r="BY42">
        <f t="shared" si="27"/>
        <v>202704</v>
      </c>
      <c r="BZ42">
        <f t="shared" si="27"/>
        <v>202705</v>
      </c>
      <c r="CA42">
        <f t="shared" si="27"/>
        <v>202706</v>
      </c>
      <c r="CB42">
        <f t="shared" si="27"/>
        <v>202707</v>
      </c>
      <c r="CC42">
        <f t="shared" si="27"/>
        <v>202708</v>
      </c>
      <c r="CD42">
        <f t="shared" si="27"/>
        <v>202709</v>
      </c>
      <c r="CE42">
        <f t="shared" si="27"/>
        <v>202710</v>
      </c>
      <c r="CF42">
        <f t="shared" si="27"/>
        <v>202711</v>
      </c>
      <c r="CG42">
        <f t="shared" si="27"/>
        <v>202712</v>
      </c>
      <c r="CH42">
        <f t="shared" si="27"/>
        <v>202801</v>
      </c>
      <c r="CI42">
        <f t="shared" si="27"/>
        <v>202802</v>
      </c>
      <c r="CJ42">
        <f t="shared" si="27"/>
        <v>202803</v>
      </c>
      <c r="CK42">
        <f t="shared" si="27"/>
        <v>202804</v>
      </c>
      <c r="CL42">
        <f t="shared" si="27"/>
        <v>202805</v>
      </c>
      <c r="CM42">
        <f t="shared" si="27"/>
        <v>202806</v>
      </c>
      <c r="CN42">
        <f t="shared" si="27"/>
        <v>202807</v>
      </c>
      <c r="CO42">
        <f t="shared" si="27"/>
        <v>202808</v>
      </c>
      <c r="CP42">
        <f t="shared" si="27"/>
        <v>202809</v>
      </c>
      <c r="CQ42">
        <f t="shared" si="27"/>
        <v>202810</v>
      </c>
      <c r="CR42">
        <f t="shared" si="27"/>
        <v>202811</v>
      </c>
      <c r="CS42">
        <f t="shared" si="27"/>
        <v>202812</v>
      </c>
      <c r="CT42">
        <f t="shared" si="27"/>
        <v>202901</v>
      </c>
      <c r="CU42">
        <f t="shared" si="27"/>
        <v>202902</v>
      </c>
      <c r="CV42">
        <f t="shared" si="27"/>
        <v>202903</v>
      </c>
    </row>
    <row r="43" spans="1:112" x14ac:dyDescent="0.35">
      <c r="A43" s="6" t="s">
        <v>955</v>
      </c>
      <c r="B43">
        <f>IF(B40&lt;4,1,IF(B40&lt;7,2,IF(B40&lt;10,3,4)))</f>
        <v>1</v>
      </c>
      <c r="C43">
        <f t="shared" ref="C43:AW43" si="28">IF(C40&lt;4,1,IF(C40&lt;7,2,IF(C40&lt;10,3,4)))</f>
        <v>1</v>
      </c>
      <c r="D43">
        <f t="shared" si="28"/>
        <v>2</v>
      </c>
      <c r="E43">
        <f t="shared" si="28"/>
        <v>2</v>
      </c>
      <c r="F43">
        <f t="shared" si="28"/>
        <v>2</v>
      </c>
      <c r="G43">
        <f t="shared" si="28"/>
        <v>3</v>
      </c>
      <c r="H43">
        <f t="shared" si="28"/>
        <v>3</v>
      </c>
      <c r="I43">
        <f t="shared" si="28"/>
        <v>3</v>
      </c>
      <c r="J43">
        <f t="shared" si="28"/>
        <v>4</v>
      </c>
      <c r="K43">
        <f t="shared" si="28"/>
        <v>4</v>
      </c>
      <c r="L43">
        <f t="shared" si="28"/>
        <v>4</v>
      </c>
      <c r="M43">
        <f t="shared" si="28"/>
        <v>4</v>
      </c>
      <c r="N43">
        <f t="shared" si="28"/>
        <v>1</v>
      </c>
      <c r="O43">
        <f t="shared" si="28"/>
        <v>1</v>
      </c>
      <c r="P43">
        <f t="shared" si="28"/>
        <v>2</v>
      </c>
      <c r="Q43">
        <f t="shared" si="28"/>
        <v>2</v>
      </c>
      <c r="R43">
        <f t="shared" si="28"/>
        <v>2</v>
      </c>
      <c r="S43">
        <f t="shared" si="28"/>
        <v>3</v>
      </c>
      <c r="T43">
        <f t="shared" si="28"/>
        <v>3</v>
      </c>
      <c r="U43">
        <f t="shared" si="28"/>
        <v>3</v>
      </c>
      <c r="V43">
        <f t="shared" si="28"/>
        <v>4</v>
      </c>
      <c r="W43">
        <f t="shared" si="28"/>
        <v>4</v>
      </c>
      <c r="X43">
        <f t="shared" si="28"/>
        <v>4</v>
      </c>
      <c r="Y43">
        <f t="shared" si="28"/>
        <v>4</v>
      </c>
      <c r="Z43">
        <f t="shared" si="28"/>
        <v>1</v>
      </c>
      <c r="AA43">
        <f t="shared" si="28"/>
        <v>1</v>
      </c>
      <c r="AB43">
        <f t="shared" si="28"/>
        <v>2</v>
      </c>
      <c r="AC43">
        <f t="shared" si="28"/>
        <v>2</v>
      </c>
      <c r="AD43">
        <f t="shared" si="28"/>
        <v>2</v>
      </c>
      <c r="AE43">
        <f t="shared" si="28"/>
        <v>3</v>
      </c>
      <c r="AF43">
        <f t="shared" si="28"/>
        <v>3</v>
      </c>
      <c r="AG43">
        <f t="shared" si="28"/>
        <v>3</v>
      </c>
      <c r="AH43">
        <f t="shared" si="28"/>
        <v>4</v>
      </c>
      <c r="AI43">
        <f t="shared" si="28"/>
        <v>4</v>
      </c>
      <c r="AJ43">
        <f t="shared" si="28"/>
        <v>4</v>
      </c>
      <c r="AK43">
        <f t="shared" si="28"/>
        <v>4</v>
      </c>
      <c r="AL43">
        <f t="shared" si="28"/>
        <v>1</v>
      </c>
      <c r="AM43">
        <f t="shared" si="28"/>
        <v>1</v>
      </c>
      <c r="AN43">
        <f t="shared" si="28"/>
        <v>1</v>
      </c>
      <c r="AO43">
        <f t="shared" si="28"/>
        <v>2</v>
      </c>
      <c r="AP43">
        <f t="shared" si="28"/>
        <v>2</v>
      </c>
      <c r="AQ43">
        <f t="shared" si="28"/>
        <v>3</v>
      </c>
      <c r="AR43">
        <f t="shared" si="28"/>
        <v>3</v>
      </c>
      <c r="AS43">
        <f t="shared" si="28"/>
        <v>3</v>
      </c>
      <c r="AT43">
        <f t="shared" si="28"/>
        <v>3</v>
      </c>
      <c r="AU43">
        <f t="shared" si="28"/>
        <v>4</v>
      </c>
      <c r="AV43">
        <f t="shared" si="28"/>
        <v>4</v>
      </c>
      <c r="AW43">
        <f t="shared" si="28"/>
        <v>4</v>
      </c>
      <c r="AZ43" s="6" t="s">
        <v>955</v>
      </c>
      <c r="BA43">
        <f>IF(BA40&lt;4,1,IF(BA40&lt;7,2,IF(BA40&lt;10,3,4)))</f>
        <v>2</v>
      </c>
      <c r="BB43">
        <f t="shared" ref="BB43:CV43" si="29">IF(BB40&lt;4,1,IF(BB40&lt;7,2,IF(BB40&lt;10,3,4)))</f>
        <v>2</v>
      </c>
      <c r="BC43">
        <f t="shared" si="29"/>
        <v>2</v>
      </c>
      <c r="BD43">
        <f t="shared" si="29"/>
        <v>3</v>
      </c>
      <c r="BE43">
        <f t="shared" si="29"/>
        <v>3</v>
      </c>
      <c r="BF43">
        <f t="shared" si="29"/>
        <v>3</v>
      </c>
      <c r="BG43">
        <f t="shared" si="29"/>
        <v>4</v>
      </c>
      <c r="BH43">
        <f t="shared" si="29"/>
        <v>4</v>
      </c>
      <c r="BI43">
        <f t="shared" si="29"/>
        <v>4</v>
      </c>
      <c r="BJ43">
        <f t="shared" si="29"/>
        <v>1</v>
      </c>
      <c r="BK43">
        <f t="shared" si="29"/>
        <v>1</v>
      </c>
      <c r="BL43">
        <f t="shared" si="29"/>
        <v>1</v>
      </c>
      <c r="BM43">
        <f t="shared" si="29"/>
        <v>2</v>
      </c>
      <c r="BN43">
        <f t="shared" si="29"/>
        <v>2</v>
      </c>
      <c r="BO43">
        <f t="shared" si="29"/>
        <v>2</v>
      </c>
      <c r="BP43">
        <f t="shared" si="29"/>
        <v>3</v>
      </c>
      <c r="BQ43">
        <f t="shared" si="29"/>
        <v>3</v>
      </c>
      <c r="BR43">
        <f t="shared" si="29"/>
        <v>3</v>
      </c>
      <c r="BS43">
        <f t="shared" si="29"/>
        <v>4</v>
      </c>
      <c r="BT43">
        <f t="shared" si="29"/>
        <v>4</v>
      </c>
      <c r="BU43">
        <f t="shared" si="29"/>
        <v>4</v>
      </c>
      <c r="BV43">
        <f t="shared" si="29"/>
        <v>1</v>
      </c>
      <c r="BW43">
        <f t="shared" si="29"/>
        <v>1</v>
      </c>
      <c r="BX43">
        <f t="shared" si="29"/>
        <v>1</v>
      </c>
      <c r="BY43">
        <f t="shared" si="29"/>
        <v>2</v>
      </c>
      <c r="BZ43">
        <f t="shared" si="29"/>
        <v>2</v>
      </c>
      <c r="CA43">
        <f t="shared" si="29"/>
        <v>2</v>
      </c>
      <c r="CB43">
        <f t="shared" si="29"/>
        <v>3</v>
      </c>
      <c r="CC43">
        <f t="shared" si="29"/>
        <v>3</v>
      </c>
      <c r="CD43">
        <f t="shared" si="29"/>
        <v>3</v>
      </c>
      <c r="CE43">
        <f t="shared" si="29"/>
        <v>4</v>
      </c>
      <c r="CF43">
        <f t="shared" si="29"/>
        <v>4</v>
      </c>
      <c r="CG43">
        <f t="shared" si="29"/>
        <v>4</v>
      </c>
      <c r="CH43">
        <f t="shared" si="29"/>
        <v>1</v>
      </c>
      <c r="CI43">
        <f t="shared" si="29"/>
        <v>1</v>
      </c>
      <c r="CJ43">
        <f t="shared" si="29"/>
        <v>1</v>
      </c>
      <c r="CK43">
        <f t="shared" si="29"/>
        <v>2</v>
      </c>
      <c r="CL43">
        <f t="shared" si="29"/>
        <v>2</v>
      </c>
      <c r="CM43">
        <f t="shared" si="29"/>
        <v>2</v>
      </c>
      <c r="CN43">
        <f t="shared" si="29"/>
        <v>3</v>
      </c>
      <c r="CO43">
        <f t="shared" si="29"/>
        <v>3</v>
      </c>
      <c r="CP43">
        <f t="shared" si="29"/>
        <v>3</v>
      </c>
      <c r="CQ43">
        <f t="shared" si="29"/>
        <v>4</v>
      </c>
      <c r="CR43">
        <f t="shared" si="29"/>
        <v>4</v>
      </c>
      <c r="CS43">
        <f t="shared" si="29"/>
        <v>4</v>
      </c>
      <c r="CT43">
        <f t="shared" si="29"/>
        <v>1</v>
      </c>
      <c r="CU43">
        <f t="shared" si="29"/>
        <v>1</v>
      </c>
      <c r="CV43">
        <f t="shared" si="29"/>
        <v>1</v>
      </c>
    </row>
    <row r="44" spans="1:112" x14ac:dyDescent="0.35">
      <c r="A44" s="6" t="s">
        <v>956</v>
      </c>
      <c r="B44">
        <f>B41*100+B43</f>
        <v>202501</v>
      </c>
      <c r="C44">
        <f t="shared" ref="C44:AW44" si="30">C41*100+C43</f>
        <v>202501</v>
      </c>
      <c r="D44">
        <f t="shared" si="30"/>
        <v>202502</v>
      </c>
      <c r="E44">
        <f t="shared" si="30"/>
        <v>202502</v>
      </c>
      <c r="F44">
        <f t="shared" si="30"/>
        <v>202502</v>
      </c>
      <c r="G44">
        <f t="shared" si="30"/>
        <v>202503</v>
      </c>
      <c r="H44">
        <f t="shared" si="30"/>
        <v>202503</v>
      </c>
      <c r="I44">
        <f t="shared" si="30"/>
        <v>202503</v>
      </c>
      <c r="J44">
        <f t="shared" si="30"/>
        <v>202504</v>
      </c>
      <c r="K44">
        <f t="shared" si="30"/>
        <v>202504</v>
      </c>
      <c r="L44">
        <f t="shared" si="30"/>
        <v>202504</v>
      </c>
      <c r="M44">
        <f t="shared" si="30"/>
        <v>202504</v>
      </c>
      <c r="N44">
        <f t="shared" si="30"/>
        <v>202601</v>
      </c>
      <c r="O44">
        <f t="shared" si="30"/>
        <v>202601</v>
      </c>
      <c r="P44">
        <f t="shared" si="30"/>
        <v>202602</v>
      </c>
      <c r="Q44">
        <f t="shared" si="30"/>
        <v>202602</v>
      </c>
      <c r="R44">
        <f t="shared" si="30"/>
        <v>202602</v>
      </c>
      <c r="S44">
        <f t="shared" si="30"/>
        <v>202603</v>
      </c>
      <c r="T44">
        <f t="shared" si="30"/>
        <v>202603</v>
      </c>
      <c r="U44">
        <f t="shared" si="30"/>
        <v>202603</v>
      </c>
      <c r="V44">
        <f t="shared" si="30"/>
        <v>202604</v>
      </c>
      <c r="W44">
        <f t="shared" si="30"/>
        <v>202604</v>
      </c>
      <c r="X44">
        <f t="shared" si="30"/>
        <v>202604</v>
      </c>
      <c r="Y44">
        <f t="shared" si="30"/>
        <v>202604</v>
      </c>
      <c r="Z44">
        <f t="shared" si="30"/>
        <v>202701</v>
      </c>
      <c r="AA44">
        <f t="shared" si="30"/>
        <v>202701</v>
      </c>
      <c r="AB44">
        <f t="shared" si="30"/>
        <v>202702</v>
      </c>
      <c r="AC44">
        <f t="shared" si="30"/>
        <v>202702</v>
      </c>
      <c r="AD44">
        <f t="shared" si="30"/>
        <v>202702</v>
      </c>
      <c r="AE44">
        <f t="shared" si="30"/>
        <v>202703</v>
      </c>
      <c r="AF44">
        <f t="shared" si="30"/>
        <v>202703</v>
      </c>
      <c r="AG44">
        <f t="shared" si="30"/>
        <v>202703</v>
      </c>
      <c r="AH44">
        <f t="shared" si="30"/>
        <v>202704</v>
      </c>
      <c r="AI44">
        <f t="shared" si="30"/>
        <v>202704</v>
      </c>
      <c r="AJ44">
        <f t="shared" si="30"/>
        <v>202704</v>
      </c>
      <c r="AK44">
        <f t="shared" si="30"/>
        <v>202704</v>
      </c>
      <c r="AL44">
        <f t="shared" si="30"/>
        <v>202801</v>
      </c>
      <c r="AM44">
        <f t="shared" si="30"/>
        <v>202801</v>
      </c>
      <c r="AN44">
        <f t="shared" si="30"/>
        <v>202801</v>
      </c>
      <c r="AO44">
        <f t="shared" si="30"/>
        <v>202802</v>
      </c>
      <c r="AP44">
        <f t="shared" si="30"/>
        <v>202802</v>
      </c>
      <c r="AQ44">
        <f t="shared" si="30"/>
        <v>202803</v>
      </c>
      <c r="AR44">
        <f t="shared" si="30"/>
        <v>202803</v>
      </c>
      <c r="AS44">
        <f t="shared" si="30"/>
        <v>202803</v>
      </c>
      <c r="AT44">
        <f t="shared" si="30"/>
        <v>202803</v>
      </c>
      <c r="AU44">
        <f t="shared" si="30"/>
        <v>202804</v>
      </c>
      <c r="AV44">
        <f t="shared" si="30"/>
        <v>202804</v>
      </c>
      <c r="AW44">
        <f t="shared" si="30"/>
        <v>202804</v>
      </c>
      <c r="AZ44" s="6" t="s">
        <v>956</v>
      </c>
      <c r="BA44">
        <f>BA41*100+BA43</f>
        <v>202502</v>
      </c>
      <c r="BB44">
        <f t="shared" ref="BB44:CV44" si="31">BB41*100+BB43</f>
        <v>202502</v>
      </c>
      <c r="BC44">
        <f t="shared" si="31"/>
        <v>202502</v>
      </c>
      <c r="BD44">
        <f t="shared" si="31"/>
        <v>202503</v>
      </c>
      <c r="BE44">
        <f t="shared" si="31"/>
        <v>202503</v>
      </c>
      <c r="BF44">
        <f t="shared" si="31"/>
        <v>202503</v>
      </c>
      <c r="BG44">
        <f t="shared" si="31"/>
        <v>202504</v>
      </c>
      <c r="BH44">
        <f t="shared" si="31"/>
        <v>202504</v>
      </c>
      <c r="BI44">
        <f t="shared" si="31"/>
        <v>202504</v>
      </c>
      <c r="BJ44">
        <f t="shared" si="31"/>
        <v>202601</v>
      </c>
      <c r="BK44">
        <f t="shared" si="31"/>
        <v>202601</v>
      </c>
      <c r="BL44">
        <f t="shared" si="31"/>
        <v>202601</v>
      </c>
      <c r="BM44">
        <f t="shared" si="31"/>
        <v>202602</v>
      </c>
      <c r="BN44">
        <f t="shared" si="31"/>
        <v>202602</v>
      </c>
      <c r="BO44">
        <f t="shared" si="31"/>
        <v>202602</v>
      </c>
      <c r="BP44">
        <f t="shared" si="31"/>
        <v>202603</v>
      </c>
      <c r="BQ44">
        <f t="shared" si="31"/>
        <v>202603</v>
      </c>
      <c r="BR44">
        <f t="shared" si="31"/>
        <v>202603</v>
      </c>
      <c r="BS44">
        <f t="shared" si="31"/>
        <v>202604</v>
      </c>
      <c r="BT44">
        <f t="shared" si="31"/>
        <v>202604</v>
      </c>
      <c r="BU44">
        <f t="shared" si="31"/>
        <v>202604</v>
      </c>
      <c r="BV44">
        <f t="shared" si="31"/>
        <v>202701</v>
      </c>
      <c r="BW44">
        <f t="shared" si="31"/>
        <v>202701</v>
      </c>
      <c r="BX44">
        <f t="shared" si="31"/>
        <v>202701</v>
      </c>
      <c r="BY44">
        <f t="shared" si="31"/>
        <v>202702</v>
      </c>
      <c r="BZ44">
        <f t="shared" si="31"/>
        <v>202702</v>
      </c>
      <c r="CA44">
        <f t="shared" si="31"/>
        <v>202702</v>
      </c>
      <c r="CB44">
        <f t="shared" si="31"/>
        <v>202703</v>
      </c>
      <c r="CC44">
        <f t="shared" si="31"/>
        <v>202703</v>
      </c>
      <c r="CD44">
        <f t="shared" si="31"/>
        <v>202703</v>
      </c>
      <c r="CE44">
        <f t="shared" si="31"/>
        <v>202704</v>
      </c>
      <c r="CF44">
        <f t="shared" si="31"/>
        <v>202704</v>
      </c>
      <c r="CG44">
        <f t="shared" si="31"/>
        <v>202704</v>
      </c>
      <c r="CH44">
        <f t="shared" si="31"/>
        <v>202801</v>
      </c>
      <c r="CI44">
        <f t="shared" si="31"/>
        <v>202801</v>
      </c>
      <c r="CJ44">
        <f t="shared" si="31"/>
        <v>202801</v>
      </c>
      <c r="CK44">
        <f t="shared" si="31"/>
        <v>202802</v>
      </c>
      <c r="CL44">
        <f t="shared" si="31"/>
        <v>202802</v>
      </c>
      <c r="CM44">
        <f t="shared" si="31"/>
        <v>202802</v>
      </c>
      <c r="CN44">
        <f t="shared" si="31"/>
        <v>202803</v>
      </c>
      <c r="CO44">
        <f t="shared" si="31"/>
        <v>202803</v>
      </c>
      <c r="CP44">
        <f t="shared" si="31"/>
        <v>202803</v>
      </c>
      <c r="CQ44">
        <f t="shared" si="31"/>
        <v>202804</v>
      </c>
      <c r="CR44">
        <f t="shared" si="31"/>
        <v>202804</v>
      </c>
      <c r="CS44">
        <f t="shared" si="31"/>
        <v>202804</v>
      </c>
      <c r="CT44">
        <f t="shared" si="31"/>
        <v>202901</v>
      </c>
      <c r="CU44">
        <f t="shared" si="31"/>
        <v>202901</v>
      </c>
      <c r="CV44">
        <f t="shared" si="31"/>
        <v>202901</v>
      </c>
    </row>
    <row r="45" spans="1:112" x14ac:dyDescent="0.35">
      <c r="A45" t="s">
        <v>951</v>
      </c>
      <c r="B45" s="7">
        <f>AVERAGE(B23:B37)</f>
        <v>103.08333333333334</v>
      </c>
      <c r="C45" s="7">
        <f t="shared" ref="C45:AW45" si="32">AVERAGE(C23:C37)</f>
        <v>96.483333333333334</v>
      </c>
      <c r="D45" s="7">
        <f t="shared" si="32"/>
        <v>91.539999999999978</v>
      </c>
      <c r="E45" s="7">
        <f t="shared" si="32"/>
        <v>90.566666666666649</v>
      </c>
      <c r="F45" s="7">
        <f t="shared" si="32"/>
        <v>90.003333333333345</v>
      </c>
      <c r="G45" s="7">
        <f t="shared" si="32"/>
        <v>89.34666666666665</v>
      </c>
      <c r="H45" s="7">
        <f t="shared" si="32"/>
        <v>89.346666666666664</v>
      </c>
      <c r="I45" s="7">
        <f t="shared" si="32"/>
        <v>91.096666666666664</v>
      </c>
      <c r="J45" s="7">
        <f t="shared" si="32"/>
        <v>91.423333333333332</v>
      </c>
      <c r="K45" s="7">
        <f t="shared" si="32"/>
        <v>91.903333333333336</v>
      </c>
      <c r="L45" s="7">
        <f t="shared" si="32"/>
        <v>93.416666666666657</v>
      </c>
      <c r="M45" s="7">
        <f t="shared" si="32"/>
        <v>96.193333333333328</v>
      </c>
      <c r="N45" s="7">
        <f t="shared" si="32"/>
        <v>96.190000000000012</v>
      </c>
      <c r="O45" s="7">
        <f t="shared" si="32"/>
        <v>90.173333333333332</v>
      </c>
      <c r="P45" s="7">
        <f t="shared" si="32"/>
        <v>75.809999999999988</v>
      </c>
      <c r="Q45" s="7">
        <f t="shared" si="32"/>
        <v>71.39</v>
      </c>
      <c r="R45" s="7">
        <f t="shared" si="32"/>
        <v>70.98333333333332</v>
      </c>
      <c r="S45" s="7">
        <f t="shared" si="32"/>
        <v>70.88000000000001</v>
      </c>
      <c r="T45" s="7">
        <f t="shared" si="32"/>
        <v>71.309999999999988</v>
      </c>
      <c r="U45" s="7">
        <f t="shared" si="32"/>
        <v>73.586666666666659</v>
      </c>
      <c r="V45" s="7">
        <f t="shared" si="32"/>
        <v>79.303333333333327</v>
      </c>
      <c r="W45" s="7">
        <f t="shared" si="32"/>
        <v>81.146666666666661</v>
      </c>
      <c r="X45" s="7">
        <f t="shared" si="32"/>
        <v>81.436666666666682</v>
      </c>
      <c r="Y45" s="7">
        <f t="shared" si="32"/>
        <v>81.430000000000007</v>
      </c>
      <c r="Z45" s="7">
        <f t="shared" si="32"/>
        <v>80.526666666666657</v>
      </c>
      <c r="AA45" s="7">
        <f t="shared" si="32"/>
        <v>75.83</v>
      </c>
      <c r="AB45" s="7">
        <f t="shared" si="32"/>
        <v>64.763333333333335</v>
      </c>
      <c r="AC45" s="7">
        <f t="shared" si="32"/>
        <v>61.363333333333337</v>
      </c>
      <c r="AD45" s="7">
        <f t="shared" si="32"/>
        <v>61.18</v>
      </c>
      <c r="AE45" s="7">
        <f t="shared" si="32"/>
        <v>61.480000000000011</v>
      </c>
      <c r="AF45" s="7">
        <f t="shared" si="32"/>
        <v>62.146666666666661</v>
      </c>
      <c r="AG45" s="7">
        <f t="shared" si="32"/>
        <v>64.870000000000019</v>
      </c>
      <c r="AH45" s="7">
        <f t="shared" si="32"/>
        <v>71.370000000000019</v>
      </c>
      <c r="AI45" s="7">
        <f t="shared" si="32"/>
        <v>73.423333333333332</v>
      </c>
      <c r="AJ45" s="7">
        <f t="shared" si="32"/>
        <v>73.61999999999999</v>
      </c>
      <c r="AK45" s="7">
        <f t="shared" si="32"/>
        <v>73.49666666666667</v>
      </c>
      <c r="AL45" s="7">
        <f t="shared" si="32"/>
        <v>72.933333333333337</v>
      </c>
      <c r="AM45" s="7">
        <f t="shared" si="32"/>
        <v>70.319999999999993</v>
      </c>
      <c r="AN45" s="7">
        <f t="shared" si="32"/>
        <v>64.113333333333344</v>
      </c>
      <c r="AO45" s="7">
        <f t="shared" si="32"/>
        <v>62.193333333333335</v>
      </c>
      <c r="AP45" s="7">
        <f t="shared" si="32"/>
        <v>62.076666666666661</v>
      </c>
      <c r="AQ45" s="7">
        <f t="shared" si="32"/>
        <v>62.246666666666663</v>
      </c>
      <c r="AR45" s="7">
        <f t="shared" si="32"/>
        <v>62.703333333333333</v>
      </c>
      <c r="AS45" s="7">
        <f t="shared" si="32"/>
        <v>64.666666666666671</v>
      </c>
      <c r="AT45" s="7">
        <f t="shared" si="32"/>
        <v>69.623333333333321</v>
      </c>
      <c r="AU45" s="7">
        <f t="shared" si="32"/>
        <v>71.216666666666669</v>
      </c>
      <c r="AV45" s="7">
        <f t="shared" si="32"/>
        <v>71.433333333333337</v>
      </c>
      <c r="AW45" s="7">
        <f t="shared" si="32"/>
        <v>71.39</v>
      </c>
      <c r="AZ45" t="s">
        <v>951</v>
      </c>
      <c r="BA45" s="7">
        <f>AVERAGE(BA23:BA37)</f>
        <v>72.867857142857147</v>
      </c>
      <c r="BB45" s="7">
        <f t="shared" ref="BB45:CV45" si="33">AVERAGE(BB23:BB37)</f>
        <v>72.964285714285722</v>
      </c>
      <c r="BC45" s="7">
        <f t="shared" si="33"/>
        <v>73.532142857142873</v>
      </c>
      <c r="BD45" s="7">
        <f t="shared" si="33"/>
        <v>72.55</v>
      </c>
      <c r="BE45" s="7">
        <f t="shared" si="33"/>
        <v>79.575000000000017</v>
      </c>
      <c r="BF45" s="7">
        <f t="shared" si="33"/>
        <v>81.125</v>
      </c>
      <c r="BG45" s="7">
        <f t="shared" si="33"/>
        <v>82.55</v>
      </c>
      <c r="BH45" s="7">
        <f t="shared" si="33"/>
        <v>83.164285714285711</v>
      </c>
      <c r="BI45" s="7">
        <f t="shared" si="33"/>
        <v>84.646428571428558</v>
      </c>
      <c r="BJ45" s="7">
        <f t="shared" si="33"/>
        <v>84.960714285714275</v>
      </c>
      <c r="BK45" s="7">
        <f t="shared" si="33"/>
        <v>79.825000000000017</v>
      </c>
      <c r="BL45" s="7">
        <f t="shared" si="33"/>
        <v>71.867857142857147</v>
      </c>
      <c r="BM45" s="7">
        <f t="shared" si="33"/>
        <v>69.328571428571436</v>
      </c>
      <c r="BN45" s="7">
        <f t="shared" si="33"/>
        <v>68.674999999999983</v>
      </c>
      <c r="BO45" s="7">
        <f t="shared" si="33"/>
        <v>67.632142857142867</v>
      </c>
      <c r="BP45" s="7">
        <f t="shared" si="33"/>
        <v>67.625</v>
      </c>
      <c r="BQ45" s="7">
        <f t="shared" si="33"/>
        <v>69.896428571428572</v>
      </c>
      <c r="BR45" s="7">
        <f t="shared" si="33"/>
        <v>76.41785714285713</v>
      </c>
      <c r="BS45" s="7">
        <f t="shared" si="33"/>
        <v>78.510714285714286</v>
      </c>
      <c r="BT45" s="7">
        <f t="shared" si="33"/>
        <v>78.796428571428564</v>
      </c>
      <c r="BU45" s="7">
        <f t="shared" si="33"/>
        <v>78.778571428571439</v>
      </c>
      <c r="BV45" s="7">
        <f t="shared" si="33"/>
        <v>78.214285714285708</v>
      </c>
      <c r="BW45" s="7">
        <f t="shared" si="33"/>
        <v>74.660714285714263</v>
      </c>
      <c r="BX45" s="7">
        <f t="shared" si="33"/>
        <v>64.935714285714297</v>
      </c>
      <c r="BY45" s="7">
        <f t="shared" si="33"/>
        <v>61.875000000000014</v>
      </c>
      <c r="BZ45" s="7">
        <f t="shared" si="33"/>
        <v>61.678571428571409</v>
      </c>
      <c r="CA45" s="7">
        <f t="shared" si="33"/>
        <v>61.907142857142851</v>
      </c>
      <c r="CB45" s="7">
        <f t="shared" si="33"/>
        <v>62.410714285714285</v>
      </c>
      <c r="CC45" s="7">
        <f t="shared" si="33"/>
        <v>64.8</v>
      </c>
      <c r="CD45" s="7">
        <f t="shared" si="33"/>
        <v>71.407142857142858</v>
      </c>
      <c r="CE45" s="7">
        <f t="shared" si="33"/>
        <v>73.532142857142844</v>
      </c>
      <c r="CF45" s="7">
        <f t="shared" si="33"/>
        <v>73.774999999999991</v>
      </c>
      <c r="CG45" s="7">
        <f t="shared" si="33"/>
        <v>73.696428571428569</v>
      </c>
      <c r="CH45" s="7">
        <f t="shared" si="33"/>
        <v>73.228571428571414</v>
      </c>
      <c r="CI45" s="7">
        <f t="shared" si="33"/>
        <v>70.635714285714286</v>
      </c>
      <c r="CJ45" s="7">
        <f t="shared" si="33"/>
        <v>63.546428571428578</v>
      </c>
      <c r="CK45" s="7">
        <f t="shared" si="33"/>
        <v>61.296428571428585</v>
      </c>
      <c r="CL45" s="7">
        <f t="shared" si="33"/>
        <v>61.142857142857153</v>
      </c>
      <c r="CM45" s="7">
        <f t="shared" si="33"/>
        <v>61.296428571428578</v>
      </c>
      <c r="CN45" s="7">
        <f t="shared" si="33"/>
        <v>61.74285714285714</v>
      </c>
      <c r="CO45" s="7">
        <f t="shared" si="33"/>
        <v>63.989285714285707</v>
      </c>
      <c r="CP45" s="7">
        <f t="shared" si="33"/>
        <v>70.2</v>
      </c>
      <c r="CQ45" s="7">
        <f t="shared" si="33"/>
        <v>72.18214285714285</v>
      </c>
      <c r="CR45" s="7">
        <f t="shared" si="33"/>
        <v>72.403571428571425</v>
      </c>
      <c r="CS45" s="7">
        <f t="shared" si="33"/>
        <v>72.303571428571431</v>
      </c>
      <c r="CT45" s="7">
        <f t="shared" si="33"/>
        <v>71.889285714285705</v>
      </c>
      <c r="CU45" s="7">
        <f t="shared" si="33"/>
        <v>69.68214285714285</v>
      </c>
      <c r="CV45" s="7">
        <f t="shared" si="33"/>
        <v>63.671428571428571</v>
      </c>
      <c r="CW45" s="7"/>
      <c r="CX45" s="7"/>
      <c r="CY45" s="7"/>
      <c r="CZ45" s="7"/>
      <c r="DA45" s="7"/>
      <c r="DB45" s="7"/>
      <c r="DC45" s="7"/>
      <c r="DD45" s="7"/>
      <c r="DE45" s="7"/>
      <c r="DF45" s="7"/>
      <c r="DG45" s="7"/>
      <c r="DH45" s="7"/>
    </row>
    <row r="47" spans="1:112" x14ac:dyDescent="0.35">
      <c r="A47" s="11" t="s">
        <v>957</v>
      </c>
      <c r="AZ47" s="11" t="s">
        <v>957</v>
      </c>
    </row>
    <row r="48" spans="1:112" x14ac:dyDescent="0.35">
      <c r="B48">
        <f>B44</f>
        <v>202501</v>
      </c>
      <c r="C48">
        <f>IF(RIGHT(B48)="4",B48+97,B48+1)</f>
        <v>202502</v>
      </c>
      <c r="D48">
        <f t="shared" ref="D48:R48" si="34">IF(RIGHT(C48)="4",C48+97,C48+1)</f>
        <v>202503</v>
      </c>
      <c r="E48">
        <f t="shared" si="34"/>
        <v>202504</v>
      </c>
      <c r="F48">
        <f t="shared" si="34"/>
        <v>202601</v>
      </c>
      <c r="G48">
        <f t="shared" si="34"/>
        <v>202602</v>
      </c>
      <c r="H48">
        <f t="shared" si="34"/>
        <v>202603</v>
      </c>
      <c r="I48">
        <f t="shared" si="34"/>
        <v>202604</v>
      </c>
      <c r="J48">
        <f t="shared" si="34"/>
        <v>202701</v>
      </c>
      <c r="K48">
        <f t="shared" si="34"/>
        <v>202702</v>
      </c>
      <c r="L48">
        <f t="shared" si="34"/>
        <v>202703</v>
      </c>
      <c r="M48">
        <f t="shared" si="34"/>
        <v>202704</v>
      </c>
      <c r="N48">
        <f t="shared" si="34"/>
        <v>202801</v>
      </c>
      <c r="O48">
        <f t="shared" si="34"/>
        <v>202802</v>
      </c>
      <c r="P48">
        <f t="shared" si="34"/>
        <v>202803</v>
      </c>
      <c r="Q48">
        <f t="shared" si="34"/>
        <v>202804</v>
      </c>
      <c r="R48">
        <f t="shared" si="34"/>
        <v>202901</v>
      </c>
      <c r="BA48">
        <f>BA44</f>
        <v>202502</v>
      </c>
      <c r="BB48">
        <f>IF(RIGHT(BA48)="4",BA48+97,BA48+1)</f>
        <v>202503</v>
      </c>
      <c r="BC48">
        <f t="shared" ref="BC48:BP48" si="35">IF(RIGHT(BB48)="4",BB48+97,BB48+1)</f>
        <v>202504</v>
      </c>
      <c r="BD48">
        <f t="shared" si="35"/>
        <v>202601</v>
      </c>
      <c r="BE48">
        <f t="shared" si="35"/>
        <v>202602</v>
      </c>
      <c r="BF48">
        <f t="shared" si="35"/>
        <v>202603</v>
      </c>
      <c r="BG48">
        <f t="shared" si="35"/>
        <v>202604</v>
      </c>
      <c r="BH48">
        <f t="shared" si="35"/>
        <v>202701</v>
      </c>
      <c r="BI48">
        <f t="shared" si="35"/>
        <v>202702</v>
      </c>
      <c r="BJ48">
        <f t="shared" si="35"/>
        <v>202703</v>
      </c>
      <c r="BK48">
        <f t="shared" si="35"/>
        <v>202704</v>
      </c>
      <c r="BL48">
        <f t="shared" si="35"/>
        <v>202801</v>
      </c>
      <c r="BM48">
        <f t="shared" si="35"/>
        <v>202802</v>
      </c>
      <c r="BN48">
        <f t="shared" si="35"/>
        <v>202803</v>
      </c>
      <c r="BO48">
        <f t="shared" si="35"/>
        <v>202804</v>
      </c>
      <c r="BP48">
        <f t="shared" si="35"/>
        <v>202901</v>
      </c>
    </row>
    <row r="49" spans="1:112" x14ac:dyDescent="0.35">
      <c r="A49" t="str">
        <f>A1</f>
        <v>February 2025 MPR</v>
      </c>
      <c r="B49" s="7">
        <f t="shared" ref="B49:R49" si="36">AVERAGEIF($B$44:$AW$44,B48,$B$45:$AW$45)</f>
        <v>99.783333333333331</v>
      </c>
      <c r="C49" s="7">
        <f t="shared" si="36"/>
        <v>90.703333333333319</v>
      </c>
      <c r="D49" s="7">
        <f t="shared" si="36"/>
        <v>89.929999999999993</v>
      </c>
      <c r="E49" s="7">
        <f t="shared" si="36"/>
        <v>93.234166666666667</v>
      </c>
      <c r="F49" s="7">
        <f t="shared" si="36"/>
        <v>93.181666666666672</v>
      </c>
      <c r="G49" s="7">
        <f t="shared" si="36"/>
        <v>72.727777777777774</v>
      </c>
      <c r="H49" s="7">
        <f t="shared" si="36"/>
        <v>71.925555555555547</v>
      </c>
      <c r="I49" s="7">
        <f t="shared" si="36"/>
        <v>80.829166666666666</v>
      </c>
      <c r="J49" s="7">
        <f t="shared" si="36"/>
        <v>78.178333333333327</v>
      </c>
      <c r="K49" s="7">
        <f t="shared" si="36"/>
        <v>62.43555555555556</v>
      </c>
      <c r="L49" s="7">
        <f t="shared" si="36"/>
        <v>62.832222222222221</v>
      </c>
      <c r="M49" s="7">
        <f t="shared" si="36"/>
        <v>72.977500000000006</v>
      </c>
      <c r="N49" s="7">
        <f t="shared" si="36"/>
        <v>69.12222222222222</v>
      </c>
      <c r="O49" s="7">
        <f t="shared" si="36"/>
        <v>62.134999999999998</v>
      </c>
      <c r="P49" s="7">
        <f t="shared" si="36"/>
        <v>64.81</v>
      </c>
      <c r="Q49" s="7">
        <f t="shared" si="36"/>
        <v>71.346666666666678</v>
      </c>
      <c r="R49" s="7" t="e">
        <f t="shared" si="36"/>
        <v>#DIV/0!</v>
      </c>
      <c r="S49" s="7"/>
      <c r="T49" s="7"/>
      <c r="U49" s="7"/>
      <c r="AZ49" t="str">
        <f>AZ1</f>
        <v>May 2025 MPR</v>
      </c>
      <c r="BA49" s="7">
        <f>AVERAGEIF($BA$44:$CV$44,BA48,$BA$45:$CV$45)</f>
        <v>73.121428571428581</v>
      </c>
      <c r="BB49" s="7">
        <f t="shared" ref="BB49:BP49" si="37">AVERAGEIF($BA$44:$CV$44,BB48,$BA$45:$CV$45)</f>
        <v>77.75</v>
      </c>
      <c r="BC49" s="7">
        <f t="shared" si="37"/>
        <v>83.453571428571422</v>
      </c>
      <c r="BD49" s="7">
        <f t="shared" si="37"/>
        <v>78.884523809523799</v>
      </c>
      <c r="BE49" s="7">
        <f t="shared" si="37"/>
        <v>68.545238095238105</v>
      </c>
      <c r="BF49" s="7">
        <f t="shared" si="37"/>
        <v>71.313095238095229</v>
      </c>
      <c r="BG49" s="7">
        <f t="shared" si="37"/>
        <v>78.695238095238096</v>
      </c>
      <c r="BH49" s="7">
        <f t="shared" si="37"/>
        <v>72.603571428571414</v>
      </c>
      <c r="BI49" s="7">
        <f t="shared" si="37"/>
        <v>61.820238095238089</v>
      </c>
      <c r="BJ49" s="7">
        <f t="shared" si="37"/>
        <v>66.205952380952382</v>
      </c>
      <c r="BK49" s="7">
        <f t="shared" si="37"/>
        <v>73.66785714285713</v>
      </c>
      <c r="BL49" s="7">
        <f t="shared" si="37"/>
        <v>69.136904761904759</v>
      </c>
      <c r="BM49" s="7">
        <f t="shared" si="37"/>
        <v>61.245238095238108</v>
      </c>
      <c r="BN49" s="7">
        <f t="shared" si="37"/>
        <v>65.310714285714283</v>
      </c>
      <c r="BO49" s="7">
        <f t="shared" si="37"/>
        <v>72.296428571428578</v>
      </c>
      <c r="BP49" s="7">
        <f t="shared" si="37"/>
        <v>68.414285714285711</v>
      </c>
      <c r="BQ49" s="7"/>
      <c r="BR49" s="7"/>
      <c r="BS49" s="7"/>
      <c r="BT49" s="7"/>
    </row>
    <row r="51" spans="1:112" x14ac:dyDescent="0.35">
      <c r="AZ51" s="8" t="s">
        <v>961</v>
      </c>
    </row>
    <row r="52" spans="1:112"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row>
    <row r="53" spans="1:112"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row>
    <row r="54" spans="1:112" x14ac:dyDescent="0.35">
      <c r="BA54">
        <v>202301</v>
      </c>
      <c r="BB54">
        <f t="shared" ref="BB54:BL54" si="39">IF(BB53=1,BA54+89,BA54+1)</f>
        <v>202302</v>
      </c>
      <c r="BC54">
        <f t="shared" si="39"/>
        <v>202303</v>
      </c>
      <c r="BD54">
        <f t="shared" si="39"/>
        <v>202304</v>
      </c>
      <c r="BE54">
        <f t="shared" si="39"/>
        <v>202305</v>
      </c>
      <c r="BF54">
        <f t="shared" si="39"/>
        <v>202306</v>
      </c>
      <c r="BG54">
        <f t="shared" si="39"/>
        <v>202307</v>
      </c>
      <c r="BH54">
        <f t="shared" si="39"/>
        <v>202308</v>
      </c>
      <c r="BI54">
        <f t="shared" si="39"/>
        <v>202309</v>
      </c>
      <c r="BJ54">
        <f t="shared" si="39"/>
        <v>202310</v>
      </c>
      <c r="BK54">
        <f t="shared" si="39"/>
        <v>202311</v>
      </c>
      <c r="BL54">
        <f t="shared" si="39"/>
        <v>202312</v>
      </c>
      <c r="BM54">
        <f>IF(BM53=1,BL54+89,BL54+1)</f>
        <v>202401</v>
      </c>
      <c r="BN54">
        <f t="shared" ref="BN54:DH54" si="40">IF(BN53=1,BM54+89,BM54+1)</f>
        <v>202402</v>
      </c>
      <c r="BO54">
        <f t="shared" si="40"/>
        <v>202403</v>
      </c>
      <c r="BP54">
        <f t="shared" si="40"/>
        <v>202404</v>
      </c>
      <c r="BQ54">
        <f t="shared" si="40"/>
        <v>202405</v>
      </c>
      <c r="BR54">
        <f t="shared" si="40"/>
        <v>202406</v>
      </c>
      <c r="BS54">
        <f t="shared" si="40"/>
        <v>202407</v>
      </c>
      <c r="BT54">
        <f t="shared" si="40"/>
        <v>202408</v>
      </c>
      <c r="BU54">
        <f t="shared" si="40"/>
        <v>202409</v>
      </c>
      <c r="BV54">
        <f t="shared" si="40"/>
        <v>202410</v>
      </c>
      <c r="BW54">
        <f t="shared" si="40"/>
        <v>202411</v>
      </c>
      <c r="BX54">
        <f t="shared" si="40"/>
        <v>202412</v>
      </c>
      <c r="BY54">
        <f t="shared" si="40"/>
        <v>202501</v>
      </c>
      <c r="BZ54">
        <f t="shared" si="40"/>
        <v>202502</v>
      </c>
      <c r="CA54">
        <f t="shared" si="40"/>
        <v>202503</v>
      </c>
      <c r="CB54">
        <f t="shared" si="40"/>
        <v>202504</v>
      </c>
      <c r="CC54">
        <f t="shared" si="40"/>
        <v>202505</v>
      </c>
      <c r="CD54">
        <f t="shared" si="40"/>
        <v>202506</v>
      </c>
      <c r="CE54">
        <f t="shared" si="40"/>
        <v>202507</v>
      </c>
      <c r="CF54">
        <f t="shared" si="40"/>
        <v>202508</v>
      </c>
      <c r="CG54">
        <f t="shared" si="40"/>
        <v>202509</v>
      </c>
      <c r="CH54">
        <f t="shared" si="40"/>
        <v>202510</v>
      </c>
      <c r="CI54">
        <f t="shared" si="40"/>
        <v>202511</v>
      </c>
      <c r="CJ54">
        <f t="shared" si="40"/>
        <v>202512</v>
      </c>
      <c r="CK54">
        <f t="shared" si="40"/>
        <v>202601</v>
      </c>
      <c r="CL54">
        <f t="shared" si="40"/>
        <v>202602</v>
      </c>
      <c r="CM54">
        <f t="shared" si="40"/>
        <v>202603</v>
      </c>
      <c r="CN54">
        <f t="shared" si="40"/>
        <v>202604</v>
      </c>
      <c r="CO54">
        <f t="shared" si="40"/>
        <v>202605</v>
      </c>
      <c r="CP54">
        <f t="shared" si="40"/>
        <v>202606</v>
      </c>
      <c r="CQ54">
        <f t="shared" si="40"/>
        <v>202607</v>
      </c>
      <c r="CR54">
        <f t="shared" si="40"/>
        <v>202608</v>
      </c>
      <c r="CS54">
        <f t="shared" si="40"/>
        <v>202609</v>
      </c>
      <c r="CT54">
        <f t="shared" si="40"/>
        <v>202610</v>
      </c>
      <c r="CU54">
        <f t="shared" si="40"/>
        <v>202611</v>
      </c>
      <c r="CV54">
        <f t="shared" si="40"/>
        <v>202612</v>
      </c>
      <c r="CW54">
        <f t="shared" si="40"/>
        <v>202701</v>
      </c>
      <c r="CX54">
        <f t="shared" si="40"/>
        <v>202702</v>
      </c>
      <c r="CY54">
        <f t="shared" si="40"/>
        <v>202703</v>
      </c>
      <c r="CZ54">
        <f t="shared" si="40"/>
        <v>202704</v>
      </c>
      <c r="DA54">
        <f t="shared" si="40"/>
        <v>202705</v>
      </c>
      <c r="DB54">
        <f t="shared" si="40"/>
        <v>202706</v>
      </c>
      <c r="DC54">
        <f t="shared" si="40"/>
        <v>202707</v>
      </c>
      <c r="DD54">
        <f t="shared" si="40"/>
        <v>202708</v>
      </c>
      <c r="DE54">
        <f t="shared" si="40"/>
        <v>202709</v>
      </c>
      <c r="DF54">
        <f t="shared" si="40"/>
        <v>202710</v>
      </c>
      <c r="DG54">
        <f t="shared" si="40"/>
        <v>202711</v>
      </c>
      <c r="DH54">
        <f t="shared" si="40"/>
        <v>202712</v>
      </c>
    </row>
    <row r="55" spans="1:112" x14ac:dyDescent="0.35">
      <c r="AZ55" t="str">
        <f>A49</f>
        <v>February 2025 MPR</v>
      </c>
      <c r="BA55" s="7" t="e">
        <f t="shared" ref="BA55:CF55" si="41">HLOOKUP(BA$54,$B$42:$AW$45,4,FALSE)</f>
        <v>#N/A</v>
      </c>
      <c r="BB55" s="7" t="e">
        <f t="shared" si="41"/>
        <v>#N/A</v>
      </c>
      <c r="BC55" s="7" t="e">
        <f t="shared" si="41"/>
        <v>#N/A</v>
      </c>
      <c r="BD55" s="7" t="e">
        <f t="shared" si="41"/>
        <v>#N/A</v>
      </c>
      <c r="BE55" s="7" t="e">
        <f t="shared" si="41"/>
        <v>#N/A</v>
      </c>
      <c r="BF55" s="7" t="e">
        <f t="shared" si="41"/>
        <v>#N/A</v>
      </c>
      <c r="BG55" s="7" t="e">
        <f t="shared" si="41"/>
        <v>#N/A</v>
      </c>
      <c r="BH55" s="7" t="e">
        <f t="shared" si="41"/>
        <v>#N/A</v>
      </c>
      <c r="BI55" s="7" t="e">
        <f t="shared" si="41"/>
        <v>#N/A</v>
      </c>
      <c r="BJ55" s="7" t="e">
        <f t="shared" si="41"/>
        <v>#N/A</v>
      </c>
      <c r="BK55" s="7" t="e">
        <f t="shared" si="41"/>
        <v>#N/A</v>
      </c>
      <c r="BL55" s="7" t="e">
        <f t="shared" si="41"/>
        <v>#N/A</v>
      </c>
      <c r="BM55" s="7" t="e">
        <f t="shared" si="41"/>
        <v>#N/A</v>
      </c>
      <c r="BN55" s="7" t="e">
        <f t="shared" si="41"/>
        <v>#N/A</v>
      </c>
      <c r="BO55" s="7" t="e">
        <f t="shared" si="41"/>
        <v>#N/A</v>
      </c>
      <c r="BP55" s="7" t="e">
        <f t="shared" si="41"/>
        <v>#N/A</v>
      </c>
      <c r="BQ55" s="7" t="e">
        <f t="shared" si="41"/>
        <v>#N/A</v>
      </c>
      <c r="BR55" s="7" t="e">
        <f t="shared" si="41"/>
        <v>#N/A</v>
      </c>
      <c r="BS55" s="7" t="e">
        <f t="shared" si="41"/>
        <v>#N/A</v>
      </c>
      <c r="BT55" s="7" t="e">
        <f t="shared" si="41"/>
        <v>#N/A</v>
      </c>
      <c r="BU55" s="7" t="e">
        <f t="shared" si="41"/>
        <v>#N/A</v>
      </c>
      <c r="BV55" s="7" t="e">
        <f t="shared" si="41"/>
        <v>#N/A</v>
      </c>
      <c r="BW55" s="7" t="e">
        <f t="shared" si="41"/>
        <v>#N/A</v>
      </c>
      <c r="BX55" s="7" t="e">
        <f t="shared" si="41"/>
        <v>#N/A</v>
      </c>
      <c r="BY55" s="7">
        <f t="shared" si="41"/>
        <v>103.08333333333334</v>
      </c>
      <c r="BZ55" s="7" t="e">
        <f t="shared" si="41"/>
        <v>#N/A</v>
      </c>
      <c r="CA55" s="7">
        <f t="shared" si="41"/>
        <v>96.483333333333334</v>
      </c>
      <c r="CB55" s="7">
        <f t="shared" si="41"/>
        <v>91.539999999999978</v>
      </c>
      <c r="CC55" s="7">
        <f t="shared" si="41"/>
        <v>90.566666666666649</v>
      </c>
      <c r="CD55" s="7">
        <f t="shared" si="41"/>
        <v>90.003333333333345</v>
      </c>
      <c r="CE55" s="7">
        <f t="shared" si="41"/>
        <v>89.34666666666665</v>
      </c>
      <c r="CF55" s="7">
        <f t="shared" si="41"/>
        <v>89.346666666666664</v>
      </c>
      <c r="CG55" s="7" t="e">
        <f t="shared" ref="CG55:DH55" si="42">HLOOKUP(CG$54,$B$42:$AW$45,4,FALSE)</f>
        <v>#N/A</v>
      </c>
      <c r="CH55" s="7">
        <f t="shared" si="42"/>
        <v>91.423333333333332</v>
      </c>
      <c r="CI55" s="7" t="e">
        <f t="shared" si="42"/>
        <v>#N/A</v>
      </c>
      <c r="CJ55" s="7">
        <f t="shared" si="42"/>
        <v>93.416666666666657</v>
      </c>
      <c r="CK55" s="7">
        <f t="shared" si="42"/>
        <v>96.190000000000012</v>
      </c>
      <c r="CL55" s="7" t="e">
        <f t="shared" si="42"/>
        <v>#N/A</v>
      </c>
      <c r="CM55" s="7">
        <f t="shared" si="42"/>
        <v>90.173333333333332</v>
      </c>
      <c r="CN55" s="7">
        <f t="shared" si="42"/>
        <v>75.809999999999988</v>
      </c>
      <c r="CO55" s="7">
        <f t="shared" si="42"/>
        <v>71.39</v>
      </c>
      <c r="CP55" s="7">
        <f t="shared" si="42"/>
        <v>70.98333333333332</v>
      </c>
      <c r="CQ55" s="7">
        <f t="shared" si="42"/>
        <v>70.88000000000001</v>
      </c>
      <c r="CR55" s="7">
        <f t="shared" si="42"/>
        <v>71.309999999999988</v>
      </c>
      <c r="CS55" s="7" t="e">
        <f t="shared" si="42"/>
        <v>#N/A</v>
      </c>
      <c r="CT55" s="7">
        <f t="shared" si="42"/>
        <v>79.303333333333327</v>
      </c>
      <c r="CU55" s="7" t="e">
        <f t="shared" si="42"/>
        <v>#N/A</v>
      </c>
      <c r="CV55" s="7">
        <f t="shared" si="42"/>
        <v>81.436666666666682</v>
      </c>
      <c r="CW55" s="7">
        <f t="shared" si="42"/>
        <v>80.526666666666657</v>
      </c>
      <c r="CX55" s="7" t="e">
        <f t="shared" si="42"/>
        <v>#N/A</v>
      </c>
      <c r="CY55" s="7">
        <f t="shared" si="42"/>
        <v>75.83</v>
      </c>
      <c r="CZ55" s="7">
        <f t="shared" si="42"/>
        <v>64.763333333333335</v>
      </c>
      <c r="DA55" s="7">
        <f t="shared" si="42"/>
        <v>61.363333333333337</v>
      </c>
      <c r="DB55" s="7">
        <f t="shared" si="42"/>
        <v>61.18</v>
      </c>
      <c r="DC55" s="7">
        <f t="shared" si="42"/>
        <v>61.480000000000011</v>
      </c>
      <c r="DD55" s="7">
        <f t="shared" si="42"/>
        <v>62.146666666666661</v>
      </c>
      <c r="DE55" s="7" t="e">
        <f t="shared" si="42"/>
        <v>#N/A</v>
      </c>
      <c r="DF55" s="7">
        <f t="shared" si="42"/>
        <v>71.370000000000019</v>
      </c>
      <c r="DG55" s="7" t="e">
        <f t="shared" si="42"/>
        <v>#N/A</v>
      </c>
      <c r="DH55" s="7">
        <f t="shared" si="42"/>
        <v>73.61999999999999</v>
      </c>
    </row>
    <row r="56" spans="1:112" x14ac:dyDescent="0.35">
      <c r="AZ56" t="str">
        <f>AZ49</f>
        <v>May 2025 MPR</v>
      </c>
      <c r="BA56" s="7" t="e">
        <f>HLOOKUP(BA$54,$BA$42:$CV$45,4,FALSE)</f>
        <v>#N/A</v>
      </c>
      <c r="BB56" s="7" t="e">
        <f t="shared" ref="BB56:DH56" si="43">HLOOKUP(BB$54,$BA$42:$CV$45,4,FALSE)</f>
        <v>#N/A</v>
      </c>
      <c r="BC56" s="7" t="e">
        <f t="shared" si="43"/>
        <v>#N/A</v>
      </c>
      <c r="BD56" s="7" t="e">
        <f t="shared" si="43"/>
        <v>#N/A</v>
      </c>
      <c r="BE56" s="7" t="e">
        <f t="shared" si="43"/>
        <v>#N/A</v>
      </c>
      <c r="BF56" s="7" t="e">
        <f t="shared" si="43"/>
        <v>#N/A</v>
      </c>
      <c r="BG56" s="7" t="e">
        <f t="shared" si="43"/>
        <v>#N/A</v>
      </c>
      <c r="BH56" s="7" t="e">
        <f t="shared" si="43"/>
        <v>#N/A</v>
      </c>
      <c r="BI56" s="7" t="e">
        <f t="shared" si="43"/>
        <v>#N/A</v>
      </c>
      <c r="BJ56" s="7" t="e">
        <f t="shared" si="43"/>
        <v>#N/A</v>
      </c>
      <c r="BK56" s="7" t="e">
        <f t="shared" si="43"/>
        <v>#N/A</v>
      </c>
      <c r="BL56" s="7" t="e">
        <f t="shared" si="43"/>
        <v>#N/A</v>
      </c>
      <c r="BM56" s="7" t="e">
        <f t="shared" si="43"/>
        <v>#N/A</v>
      </c>
      <c r="BN56" s="7" t="e">
        <f t="shared" si="43"/>
        <v>#N/A</v>
      </c>
      <c r="BO56" s="7" t="e">
        <f t="shared" si="43"/>
        <v>#N/A</v>
      </c>
      <c r="BP56" s="7" t="e">
        <f t="shared" si="43"/>
        <v>#N/A</v>
      </c>
      <c r="BQ56" s="7" t="e">
        <f t="shared" si="43"/>
        <v>#N/A</v>
      </c>
      <c r="BR56" s="7" t="e">
        <f t="shared" si="43"/>
        <v>#N/A</v>
      </c>
      <c r="BS56" s="7" t="e">
        <f t="shared" si="43"/>
        <v>#N/A</v>
      </c>
      <c r="BT56" s="7" t="e">
        <f t="shared" si="43"/>
        <v>#N/A</v>
      </c>
      <c r="BU56" s="7" t="e">
        <f t="shared" si="43"/>
        <v>#N/A</v>
      </c>
      <c r="BV56" s="7" t="e">
        <f t="shared" si="43"/>
        <v>#N/A</v>
      </c>
      <c r="BW56" s="7" t="e">
        <f t="shared" si="43"/>
        <v>#N/A</v>
      </c>
      <c r="BX56" s="7" t="e">
        <f t="shared" si="43"/>
        <v>#N/A</v>
      </c>
      <c r="BY56" s="7" t="e">
        <f t="shared" si="43"/>
        <v>#N/A</v>
      </c>
      <c r="BZ56" s="7" t="e">
        <f t="shared" si="43"/>
        <v>#N/A</v>
      </c>
      <c r="CA56" s="7" t="e">
        <f t="shared" si="43"/>
        <v>#N/A</v>
      </c>
      <c r="CB56" s="7">
        <f t="shared" si="43"/>
        <v>72.867857142857147</v>
      </c>
      <c r="CC56" s="7">
        <f t="shared" si="43"/>
        <v>72.964285714285722</v>
      </c>
      <c r="CD56" s="7">
        <f t="shared" si="43"/>
        <v>73.532142857142873</v>
      </c>
      <c r="CE56" s="7">
        <f t="shared" si="43"/>
        <v>72.55</v>
      </c>
      <c r="CF56" s="7">
        <f t="shared" si="43"/>
        <v>79.575000000000017</v>
      </c>
      <c r="CG56" s="7">
        <f t="shared" si="43"/>
        <v>81.125</v>
      </c>
      <c r="CH56" s="7">
        <f t="shared" si="43"/>
        <v>82.55</v>
      </c>
      <c r="CI56" s="7">
        <f t="shared" si="43"/>
        <v>83.164285714285711</v>
      </c>
      <c r="CJ56" s="7">
        <f t="shared" si="43"/>
        <v>84.646428571428558</v>
      </c>
      <c r="CK56" s="7">
        <f t="shared" si="43"/>
        <v>84.960714285714275</v>
      </c>
      <c r="CL56" s="7">
        <f t="shared" si="43"/>
        <v>79.825000000000017</v>
      </c>
      <c r="CM56" s="7">
        <f t="shared" si="43"/>
        <v>71.867857142857147</v>
      </c>
      <c r="CN56" s="7">
        <f t="shared" si="43"/>
        <v>69.328571428571436</v>
      </c>
      <c r="CO56" s="7">
        <f t="shared" si="43"/>
        <v>68.674999999999983</v>
      </c>
      <c r="CP56" s="7">
        <f t="shared" si="43"/>
        <v>67.632142857142867</v>
      </c>
      <c r="CQ56" s="7">
        <f t="shared" si="43"/>
        <v>67.625</v>
      </c>
      <c r="CR56" s="7">
        <f t="shared" si="43"/>
        <v>69.896428571428572</v>
      </c>
      <c r="CS56" s="7">
        <f t="shared" si="43"/>
        <v>76.41785714285713</v>
      </c>
      <c r="CT56" s="7">
        <f t="shared" si="43"/>
        <v>78.510714285714286</v>
      </c>
      <c r="CU56" s="7">
        <f t="shared" si="43"/>
        <v>78.796428571428564</v>
      </c>
      <c r="CV56" s="7">
        <f t="shared" si="43"/>
        <v>78.778571428571439</v>
      </c>
      <c r="CW56" s="7">
        <f t="shared" si="43"/>
        <v>78.214285714285708</v>
      </c>
      <c r="CX56" s="7">
        <f t="shared" si="43"/>
        <v>74.660714285714263</v>
      </c>
      <c r="CY56" s="7">
        <f t="shared" si="43"/>
        <v>64.935714285714297</v>
      </c>
      <c r="CZ56" s="7">
        <f t="shared" si="43"/>
        <v>61.875000000000014</v>
      </c>
      <c r="DA56" s="7">
        <f t="shared" si="43"/>
        <v>61.678571428571409</v>
      </c>
      <c r="DB56" s="7">
        <f t="shared" si="43"/>
        <v>61.907142857142851</v>
      </c>
      <c r="DC56" s="7">
        <f t="shared" si="43"/>
        <v>62.410714285714285</v>
      </c>
      <c r="DD56" s="7">
        <f t="shared" si="43"/>
        <v>64.8</v>
      </c>
      <c r="DE56" s="7">
        <f t="shared" si="43"/>
        <v>71.407142857142858</v>
      </c>
      <c r="DF56" s="7">
        <f t="shared" si="43"/>
        <v>73.532142857142844</v>
      </c>
      <c r="DG56" s="7">
        <f t="shared" si="43"/>
        <v>73.774999999999991</v>
      </c>
      <c r="DH56" s="7">
        <f t="shared" si="43"/>
        <v>73.696428571428569</v>
      </c>
    </row>
    <row r="57" spans="1:112" x14ac:dyDescent="0.35">
      <c r="AZ57" t="s">
        <v>958</v>
      </c>
      <c r="BP57" s="7" t="e">
        <f>BP56-BP55</f>
        <v>#N/A</v>
      </c>
      <c r="BQ57" s="7" t="e">
        <f t="shared" ref="BQ57:DH57" si="44">BQ56-BQ55</f>
        <v>#N/A</v>
      </c>
      <c r="BR57" s="7" t="e">
        <f t="shared" si="44"/>
        <v>#N/A</v>
      </c>
      <c r="BS57" s="7" t="e">
        <f t="shared" si="44"/>
        <v>#N/A</v>
      </c>
      <c r="BT57" s="7" t="e">
        <f t="shared" si="44"/>
        <v>#N/A</v>
      </c>
      <c r="BU57" s="7" t="e">
        <f t="shared" si="44"/>
        <v>#N/A</v>
      </c>
      <c r="BV57" s="7" t="e">
        <f t="shared" si="44"/>
        <v>#N/A</v>
      </c>
      <c r="BW57" s="7" t="e">
        <f t="shared" si="44"/>
        <v>#N/A</v>
      </c>
      <c r="BX57" s="7" t="e">
        <f t="shared" si="44"/>
        <v>#N/A</v>
      </c>
      <c r="BY57" s="7" t="e">
        <f t="shared" si="44"/>
        <v>#N/A</v>
      </c>
      <c r="BZ57" s="7" t="e">
        <f t="shared" si="44"/>
        <v>#N/A</v>
      </c>
      <c r="CA57" s="7" t="e">
        <f t="shared" si="44"/>
        <v>#N/A</v>
      </c>
      <c r="CB57" s="7">
        <f t="shared" si="44"/>
        <v>-18.672142857142831</v>
      </c>
      <c r="CC57" s="7">
        <f t="shared" si="44"/>
        <v>-17.602380952380926</v>
      </c>
      <c r="CD57" s="7">
        <f t="shared" si="44"/>
        <v>-16.471190476190472</v>
      </c>
      <c r="CE57" s="7">
        <f t="shared" si="44"/>
        <v>-16.796666666666653</v>
      </c>
      <c r="CF57" s="7">
        <f t="shared" si="44"/>
        <v>-9.771666666666647</v>
      </c>
      <c r="CG57" s="7" t="e">
        <f t="shared" si="44"/>
        <v>#N/A</v>
      </c>
      <c r="CH57" s="7">
        <f t="shared" si="44"/>
        <v>-8.8733333333333348</v>
      </c>
      <c r="CI57" s="7" t="e">
        <f t="shared" si="44"/>
        <v>#N/A</v>
      </c>
      <c r="CJ57" s="7">
        <f t="shared" si="44"/>
        <v>-8.7702380952380992</v>
      </c>
      <c r="CK57" s="7">
        <f t="shared" si="44"/>
        <v>-11.229285714285737</v>
      </c>
      <c r="CL57" s="7" t="e">
        <f t="shared" si="44"/>
        <v>#N/A</v>
      </c>
      <c r="CM57" s="7">
        <f t="shared" si="44"/>
        <v>-18.305476190476185</v>
      </c>
      <c r="CN57" s="7">
        <f t="shared" si="44"/>
        <v>-6.4814285714285518</v>
      </c>
      <c r="CO57" s="7">
        <f t="shared" si="44"/>
        <v>-2.7150000000000176</v>
      </c>
      <c r="CP57" s="7">
        <f t="shared" si="44"/>
        <v>-3.3511904761904532</v>
      </c>
      <c r="CQ57" s="7">
        <f t="shared" si="44"/>
        <v>-3.2550000000000097</v>
      </c>
      <c r="CR57" s="7">
        <f t="shared" si="44"/>
        <v>-1.4135714285714158</v>
      </c>
      <c r="CS57" s="7" t="e">
        <f t="shared" si="44"/>
        <v>#N/A</v>
      </c>
      <c r="CT57" s="7">
        <f t="shared" si="44"/>
        <v>-0.79261904761904134</v>
      </c>
      <c r="CU57" s="7" t="e">
        <f t="shared" si="44"/>
        <v>#N/A</v>
      </c>
      <c r="CV57" s="7">
        <f t="shared" si="44"/>
        <v>-2.6580952380952425</v>
      </c>
      <c r="CW57" s="7">
        <f t="shared" si="44"/>
        <v>-2.3123809523809484</v>
      </c>
      <c r="CX57" s="7" t="e">
        <f t="shared" si="44"/>
        <v>#N/A</v>
      </c>
      <c r="CY57" s="7">
        <f t="shared" si="44"/>
        <v>-10.894285714285701</v>
      </c>
      <c r="CZ57" s="7">
        <f t="shared" si="44"/>
        <v>-2.8883333333333212</v>
      </c>
      <c r="DA57" s="7">
        <f t="shared" si="44"/>
        <v>0.31523809523807245</v>
      </c>
      <c r="DB57" s="7">
        <f t="shared" si="44"/>
        <v>0.72714285714285154</v>
      </c>
      <c r="DC57" s="7">
        <f t="shared" si="44"/>
        <v>0.93071428571427361</v>
      </c>
      <c r="DD57" s="7">
        <f t="shared" si="44"/>
        <v>2.653333333333336</v>
      </c>
      <c r="DE57" s="7" t="e">
        <f t="shared" si="44"/>
        <v>#N/A</v>
      </c>
      <c r="DF57" s="7">
        <f t="shared" si="44"/>
        <v>2.1621428571428254</v>
      </c>
      <c r="DG57" s="7" t="e">
        <f t="shared" si="44"/>
        <v>#N/A</v>
      </c>
      <c r="DH57" s="7">
        <f t="shared" si="44"/>
        <v>7.6428571428579062E-2</v>
      </c>
    </row>
    <row r="58" spans="1:112" x14ac:dyDescent="0.35">
      <c r="AZ58" t="s">
        <v>959</v>
      </c>
      <c r="CY58" s="7"/>
      <c r="DB58" s="7" t="e">
        <f>AVERAGE(BV57:DB57)</f>
        <v>#N/A</v>
      </c>
    </row>
    <row r="60" spans="1:112" x14ac:dyDescent="0.35">
      <c r="AZ60" s="8" t="s">
        <v>960</v>
      </c>
    </row>
    <row r="61" spans="1:112"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row>
    <row r="62" spans="1:112" x14ac:dyDescent="0.35">
      <c r="BA62">
        <v>202301</v>
      </c>
      <c r="BB62">
        <f>IF(RIGHT(BA62)="4",BA62+97,BA62+1)</f>
        <v>202302</v>
      </c>
      <c r="BC62">
        <f t="shared" ref="BC62:BT62" si="45">IF(RIGHT(BB62)="4",BB62+97,BB62+1)</f>
        <v>202303</v>
      </c>
      <c r="BD62">
        <f t="shared" si="45"/>
        <v>202304</v>
      </c>
      <c r="BE62">
        <f t="shared" si="45"/>
        <v>202401</v>
      </c>
      <c r="BF62">
        <f t="shared" si="45"/>
        <v>202402</v>
      </c>
      <c r="BG62">
        <f t="shared" si="45"/>
        <v>202403</v>
      </c>
      <c r="BH62">
        <f t="shared" si="45"/>
        <v>202404</v>
      </c>
      <c r="BI62">
        <f t="shared" si="45"/>
        <v>202501</v>
      </c>
      <c r="BJ62">
        <f t="shared" si="45"/>
        <v>202502</v>
      </c>
      <c r="BK62">
        <f t="shared" si="45"/>
        <v>202503</v>
      </c>
      <c r="BL62">
        <f t="shared" si="45"/>
        <v>202504</v>
      </c>
      <c r="BM62">
        <f t="shared" si="45"/>
        <v>202601</v>
      </c>
      <c r="BN62">
        <f>IF(RIGHT(BM62)="4",BM62+97,BM62+1)</f>
        <v>202602</v>
      </c>
      <c r="BO62">
        <f t="shared" si="45"/>
        <v>202603</v>
      </c>
      <c r="BP62">
        <f t="shared" si="45"/>
        <v>202604</v>
      </c>
      <c r="BQ62">
        <f t="shared" si="45"/>
        <v>202701</v>
      </c>
      <c r="BR62">
        <f t="shared" si="45"/>
        <v>202702</v>
      </c>
      <c r="BS62">
        <f t="shared" si="45"/>
        <v>202703</v>
      </c>
      <c r="BT62">
        <f t="shared" si="45"/>
        <v>202704</v>
      </c>
    </row>
    <row r="63" spans="1:112" x14ac:dyDescent="0.35">
      <c r="AZ63" t="str">
        <f>A49</f>
        <v>February 2025 MPR</v>
      </c>
      <c r="BA63" s="7" t="e">
        <f t="shared" ref="BA63:BT63" si="46">HLOOKUP(BA$62,$B$48:$R$49,2,FALSE)</f>
        <v>#N/A</v>
      </c>
      <c r="BB63" s="7" t="e">
        <f t="shared" si="46"/>
        <v>#N/A</v>
      </c>
      <c r="BC63" s="7" t="e">
        <f t="shared" si="46"/>
        <v>#N/A</v>
      </c>
      <c r="BD63" s="7" t="e">
        <f t="shared" si="46"/>
        <v>#N/A</v>
      </c>
      <c r="BE63" s="7" t="e">
        <f t="shared" si="46"/>
        <v>#N/A</v>
      </c>
      <c r="BF63" s="7" t="e">
        <f t="shared" si="46"/>
        <v>#N/A</v>
      </c>
      <c r="BG63" s="7" t="e">
        <f t="shared" si="46"/>
        <v>#N/A</v>
      </c>
      <c r="BH63" s="7" t="e">
        <f t="shared" si="46"/>
        <v>#N/A</v>
      </c>
      <c r="BI63" s="7">
        <f t="shared" si="46"/>
        <v>99.783333333333331</v>
      </c>
      <c r="BJ63" s="7">
        <f t="shared" si="46"/>
        <v>90.703333333333319</v>
      </c>
      <c r="BK63" s="7">
        <f t="shared" si="46"/>
        <v>89.929999999999993</v>
      </c>
      <c r="BL63" s="7">
        <f t="shared" si="46"/>
        <v>93.234166666666667</v>
      </c>
      <c r="BM63" s="7">
        <f t="shared" si="46"/>
        <v>93.181666666666672</v>
      </c>
      <c r="BN63" s="7">
        <f t="shared" si="46"/>
        <v>72.727777777777774</v>
      </c>
      <c r="BO63" s="7">
        <f t="shared" si="46"/>
        <v>71.925555555555547</v>
      </c>
      <c r="BP63" s="7">
        <f t="shared" si="46"/>
        <v>80.829166666666666</v>
      </c>
      <c r="BQ63" s="7">
        <f t="shared" si="46"/>
        <v>78.178333333333327</v>
      </c>
      <c r="BR63" s="7">
        <f t="shared" si="46"/>
        <v>62.43555555555556</v>
      </c>
      <c r="BS63" s="7">
        <f t="shared" si="46"/>
        <v>62.832222222222221</v>
      </c>
      <c r="BT63" s="7">
        <f t="shared" si="46"/>
        <v>72.977500000000006</v>
      </c>
    </row>
    <row r="64" spans="1:112" x14ac:dyDescent="0.35">
      <c r="AZ64" t="str">
        <f>AZ49</f>
        <v>May 2025 MPR</v>
      </c>
      <c r="BA64" s="7" t="e">
        <f t="shared" ref="BA64:BT64" si="47">HLOOKUP(BA$62,$BA$48:$BQ$49,2,FALSE)</f>
        <v>#N/A</v>
      </c>
      <c r="BB64" s="7" t="e">
        <f t="shared" si="47"/>
        <v>#N/A</v>
      </c>
      <c r="BC64" s="7" t="e">
        <f t="shared" si="47"/>
        <v>#N/A</v>
      </c>
      <c r="BD64" s="7" t="e">
        <f t="shared" si="47"/>
        <v>#N/A</v>
      </c>
      <c r="BE64" s="7" t="e">
        <f t="shared" si="47"/>
        <v>#N/A</v>
      </c>
      <c r="BF64" s="7" t="e">
        <f t="shared" si="47"/>
        <v>#N/A</v>
      </c>
      <c r="BG64" s="7" t="e">
        <f t="shared" si="47"/>
        <v>#N/A</v>
      </c>
      <c r="BH64" s="7" t="e">
        <f t="shared" si="47"/>
        <v>#N/A</v>
      </c>
      <c r="BI64" s="7" t="e">
        <f t="shared" si="47"/>
        <v>#N/A</v>
      </c>
      <c r="BJ64" s="7">
        <f t="shared" si="47"/>
        <v>73.121428571428581</v>
      </c>
      <c r="BK64" s="7">
        <f t="shared" si="47"/>
        <v>77.75</v>
      </c>
      <c r="BL64" s="7">
        <f t="shared" si="47"/>
        <v>83.453571428571422</v>
      </c>
      <c r="BM64" s="7">
        <f t="shared" si="47"/>
        <v>78.884523809523799</v>
      </c>
      <c r="BN64" s="7">
        <f t="shared" si="47"/>
        <v>68.545238095238105</v>
      </c>
      <c r="BO64" s="7">
        <f t="shared" si="47"/>
        <v>71.313095238095229</v>
      </c>
      <c r="BP64" s="7">
        <f t="shared" si="47"/>
        <v>78.695238095238096</v>
      </c>
      <c r="BQ64" s="7">
        <f t="shared" si="47"/>
        <v>72.603571428571414</v>
      </c>
      <c r="BR64" s="7">
        <f t="shared" si="47"/>
        <v>61.820238095238089</v>
      </c>
      <c r="BS64" s="7">
        <f t="shared" si="47"/>
        <v>66.205952380952382</v>
      </c>
      <c r="BT64" s="7">
        <f t="shared" si="47"/>
        <v>73.66785714285713</v>
      </c>
    </row>
    <row r="65" spans="52:72" x14ac:dyDescent="0.35">
      <c r="AZ65" t="s">
        <v>958</v>
      </c>
      <c r="BG65" s="7" t="e">
        <f>BG64-BG63</f>
        <v>#N/A</v>
      </c>
      <c r="BH65" s="7" t="e">
        <f t="shared" ref="BH65:BT65" si="48">BH64-BH63</f>
        <v>#N/A</v>
      </c>
      <c r="BI65" s="7" t="e">
        <f t="shared" si="48"/>
        <v>#N/A</v>
      </c>
      <c r="BJ65" s="7">
        <f t="shared" si="48"/>
        <v>-17.581904761904738</v>
      </c>
      <c r="BK65" s="7">
        <f t="shared" si="48"/>
        <v>-12.179999999999993</v>
      </c>
      <c r="BL65" s="7">
        <f t="shared" si="48"/>
        <v>-9.7805952380952448</v>
      </c>
      <c r="BM65" s="7">
        <f t="shared" si="48"/>
        <v>-14.297142857142873</v>
      </c>
      <c r="BN65" s="7">
        <f t="shared" si="48"/>
        <v>-4.1825396825396695</v>
      </c>
      <c r="BO65" s="7">
        <f t="shared" si="48"/>
        <v>-0.61246031746031804</v>
      </c>
      <c r="BP65" s="7">
        <f t="shared" si="48"/>
        <v>-2.1339285714285694</v>
      </c>
      <c r="BQ65" s="7">
        <f t="shared" si="48"/>
        <v>-5.5747619047619139</v>
      </c>
      <c r="BR65" s="7">
        <f t="shared" si="48"/>
        <v>-0.61531746031747048</v>
      </c>
      <c r="BS65" s="7">
        <f t="shared" si="48"/>
        <v>3.3737301587301616</v>
      </c>
      <c r="BT65" s="7">
        <f t="shared" si="48"/>
        <v>0.69035714285712402</v>
      </c>
    </row>
    <row r="66" spans="52:72" x14ac:dyDescent="0.35">
      <c r="AZ66" t="s">
        <v>959</v>
      </c>
      <c r="BR66" s="7" t="e">
        <f>AVERAGE(BG65:BR65)</f>
        <v>#N/A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B26" activePane="bottomRight" state="frozen"/>
      <selection activeCell="O33" sqref="O33"/>
      <selection pane="topRight" activeCell="O33" sqref="O33"/>
      <selection pane="bottomLeft" activeCell="O33" sqref="O33"/>
      <selection pane="bottomRight" activeCell="H43" sqref="H43"/>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49" t="str">
        <f>'Market pricing dates'!A2</f>
        <v>February 2025 MPR</v>
      </c>
      <c r="C1" t="str">
        <f>'Market pricing dates'!A12</f>
        <v>15 working days to 31 Jan 2025</v>
      </c>
      <c r="N1" s="49" t="str">
        <f>'Market pricing dates'!D2</f>
        <v>May 2025 MPR</v>
      </c>
      <c r="P1" t="str">
        <f>'Market pricing dates'!D12</f>
        <v>15 working days to 29 Apr 2025</v>
      </c>
    </row>
    <row r="2" spans="1:74" x14ac:dyDescent="0.35">
      <c r="A2" t="s">
        <v>946</v>
      </c>
      <c r="B2">
        <f>HAVERD!FX$1</f>
        <v>180</v>
      </c>
      <c r="C2">
        <f t="shared" ref="C2:F2" si="0">+B2+1</f>
        <v>181</v>
      </c>
      <c r="D2">
        <f t="shared" si="0"/>
        <v>182</v>
      </c>
      <c r="E2">
        <f t="shared" si="0"/>
        <v>183</v>
      </c>
      <c r="F2">
        <f t="shared" si="0"/>
        <v>184</v>
      </c>
      <c r="N2" t="s">
        <v>946</v>
      </c>
      <c r="O2">
        <f>HAVERD!FX$1</f>
        <v>180</v>
      </c>
      <c r="P2">
        <f>HAVERD!FY$1</f>
        <v>181</v>
      </c>
      <c r="Q2">
        <f>HAVERD!FZ$1</f>
        <v>182</v>
      </c>
      <c r="R2">
        <f>HAVERD!GA$1</f>
        <v>183</v>
      </c>
      <c r="S2">
        <f>HAVERD!GB$1</f>
        <v>184</v>
      </c>
    </row>
    <row r="3" spans="1:74" x14ac:dyDescent="0.35">
      <c r="A3" t="s">
        <v>947</v>
      </c>
      <c r="B3" t="str">
        <f>HAVERD!FX$2</f>
        <v>Oil - 1</v>
      </c>
      <c r="C3" t="str">
        <f>HAVERD!FY$2</f>
        <v>Oil - 3</v>
      </c>
      <c r="D3" t="str">
        <f>HAVERD!FZ$2</f>
        <v>Oil - 6</v>
      </c>
      <c r="E3" t="str">
        <f>HAVERD!GA$2</f>
        <v>Oil - 12</v>
      </c>
      <c r="F3" t="str">
        <f>HAVERD!GB$2</f>
        <v>Oil - 24</v>
      </c>
      <c r="N3" t="s">
        <v>947</v>
      </c>
      <c r="O3" t="str">
        <f>HAVERD!FX$2</f>
        <v>Oil - 1</v>
      </c>
      <c r="P3" t="str">
        <f>HAVERD!FY$2</f>
        <v>Oil - 3</v>
      </c>
      <c r="Q3" t="str">
        <f>HAVERD!FZ$2</f>
        <v>Oil - 6</v>
      </c>
      <c r="R3" t="str">
        <f>HAVERD!GA$2</f>
        <v>Oil - 12</v>
      </c>
      <c r="S3" t="str">
        <f>HAVERD!GB$2</f>
        <v>Oil - 24</v>
      </c>
    </row>
    <row r="4" spans="1:74" x14ac:dyDescent="0.35">
      <c r="A4" t="s">
        <v>948</v>
      </c>
      <c r="C4">
        <f>365/4</f>
        <v>91.25</v>
      </c>
      <c r="D4">
        <f>365/2</f>
        <v>182.5</v>
      </c>
      <c r="E4">
        <v>365</v>
      </c>
      <c r="F4">
        <f>365*2</f>
        <v>730</v>
      </c>
      <c r="N4" t="s">
        <v>948</v>
      </c>
      <c r="P4">
        <f>365/4</f>
        <v>91.25</v>
      </c>
      <c r="Q4">
        <f>365/2</f>
        <v>182.5</v>
      </c>
      <c r="R4">
        <v>365</v>
      </c>
      <c r="S4">
        <f>365*2</f>
        <v>730</v>
      </c>
    </row>
    <row r="5" spans="1:74" x14ac:dyDescent="0.35">
      <c r="A5" s="8" t="s">
        <v>949</v>
      </c>
      <c r="N5" s="8" t="s">
        <v>949</v>
      </c>
    </row>
    <row r="6" spans="1:74" x14ac:dyDescent="0.35">
      <c r="A6" s="6">
        <f t="shared" ref="A6:A14" si="1">A11-7</f>
        <v>45670</v>
      </c>
      <c r="B6" s="6">
        <f>A6</f>
        <v>45670</v>
      </c>
      <c r="C6" s="6">
        <f>$B6+C$4</f>
        <v>45761.25</v>
      </c>
      <c r="D6" s="6">
        <f t="shared" ref="D6:F10" si="2">$B6+D$4</f>
        <v>45852.5</v>
      </c>
      <c r="E6" s="6">
        <f t="shared" si="2"/>
        <v>46035</v>
      </c>
      <c r="F6" s="6">
        <f t="shared" si="2"/>
        <v>46400</v>
      </c>
      <c r="G6" s="6"/>
      <c r="H6" s="6"/>
      <c r="I6" s="6"/>
      <c r="J6" s="6"/>
      <c r="K6" s="6"/>
      <c r="N6" s="6">
        <f t="shared" ref="N6:N14" si="3">N11-7</f>
        <v>45756</v>
      </c>
      <c r="O6" s="6">
        <f>N6</f>
        <v>45756</v>
      </c>
      <c r="P6" s="6">
        <f>$N6+P$4</f>
        <v>45847.25</v>
      </c>
      <c r="Q6" s="6">
        <f t="shared" ref="Q6:S11" si="4">$N6+Q$4</f>
        <v>45938.5</v>
      </c>
      <c r="R6" s="6">
        <f t="shared" si="4"/>
        <v>46121</v>
      </c>
      <c r="S6" s="6">
        <f t="shared" si="4"/>
        <v>46486</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45671</v>
      </c>
      <c r="B7" s="6">
        <f t="shared" ref="B7:B18" si="5">A7</f>
        <v>45671</v>
      </c>
      <c r="C7" s="6">
        <f t="shared" ref="C7:F20" si="6">$B7+C$4</f>
        <v>45762.25</v>
      </c>
      <c r="D7" s="6">
        <f t="shared" si="2"/>
        <v>45853.5</v>
      </c>
      <c r="E7" s="6">
        <f t="shared" si="2"/>
        <v>46036</v>
      </c>
      <c r="F7" s="6">
        <f t="shared" si="2"/>
        <v>46401</v>
      </c>
      <c r="G7" s="6"/>
      <c r="H7" s="6"/>
      <c r="I7" s="6"/>
      <c r="J7" s="6"/>
      <c r="K7" s="6"/>
      <c r="N7" s="6">
        <f t="shared" si="3"/>
        <v>45757</v>
      </c>
      <c r="O7" s="6">
        <f t="shared" ref="O7:O18" si="7">N7</f>
        <v>45757</v>
      </c>
      <c r="P7" s="6">
        <f t="shared" ref="P7:S20" si="8">$N7+P$4</f>
        <v>45848.25</v>
      </c>
      <c r="Q7" s="6">
        <f t="shared" si="8"/>
        <v>45939.5</v>
      </c>
      <c r="R7" s="6">
        <f t="shared" si="8"/>
        <v>46122</v>
      </c>
      <c r="S7" s="6">
        <f t="shared" si="8"/>
        <v>46487</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45672</v>
      </c>
      <c r="B8" s="6">
        <f t="shared" si="5"/>
        <v>45672</v>
      </c>
      <c r="C8" s="6">
        <f t="shared" si="6"/>
        <v>45763.25</v>
      </c>
      <c r="D8" s="6">
        <f t="shared" si="2"/>
        <v>45854.5</v>
      </c>
      <c r="E8" s="6">
        <f t="shared" si="2"/>
        <v>46037</v>
      </c>
      <c r="F8" s="6">
        <f t="shared" si="2"/>
        <v>46402</v>
      </c>
      <c r="G8" s="6"/>
      <c r="H8" s="6"/>
      <c r="I8" s="6"/>
      <c r="J8" s="6"/>
      <c r="K8" s="6"/>
      <c r="N8" s="6">
        <f t="shared" si="3"/>
        <v>45758</v>
      </c>
      <c r="O8" s="6">
        <f t="shared" si="7"/>
        <v>45758</v>
      </c>
      <c r="P8" s="6">
        <f t="shared" si="8"/>
        <v>45849.25</v>
      </c>
      <c r="Q8" s="6">
        <f t="shared" si="4"/>
        <v>45940.5</v>
      </c>
      <c r="R8" s="6">
        <f t="shared" si="4"/>
        <v>46123</v>
      </c>
      <c r="S8" s="6">
        <f t="shared" si="4"/>
        <v>46488</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45673</v>
      </c>
      <c r="B9" s="6">
        <f t="shared" si="5"/>
        <v>45673</v>
      </c>
      <c r="C9" s="6">
        <f t="shared" si="6"/>
        <v>45764.25</v>
      </c>
      <c r="D9" s="6">
        <f t="shared" si="2"/>
        <v>45855.5</v>
      </c>
      <c r="E9" s="6">
        <f t="shared" si="2"/>
        <v>46038</v>
      </c>
      <c r="F9" s="6">
        <f t="shared" si="2"/>
        <v>46403</v>
      </c>
      <c r="G9" s="6"/>
      <c r="H9" s="6"/>
      <c r="I9" s="6"/>
      <c r="J9" s="6"/>
      <c r="K9" s="6"/>
      <c r="N9" s="6">
        <f t="shared" si="3"/>
        <v>45761</v>
      </c>
      <c r="O9" s="6">
        <f t="shared" si="7"/>
        <v>45761</v>
      </c>
      <c r="P9" s="6">
        <f t="shared" si="8"/>
        <v>45852.25</v>
      </c>
      <c r="Q9" s="6">
        <f t="shared" si="4"/>
        <v>45943.5</v>
      </c>
      <c r="R9" s="6">
        <f t="shared" si="4"/>
        <v>46126</v>
      </c>
      <c r="S9" s="6">
        <f t="shared" si="4"/>
        <v>46491</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45674</v>
      </c>
      <c r="B10" s="6">
        <f t="shared" si="5"/>
        <v>45674</v>
      </c>
      <c r="C10" s="6">
        <f t="shared" si="6"/>
        <v>45765.25</v>
      </c>
      <c r="D10" s="6">
        <f t="shared" si="2"/>
        <v>45856.5</v>
      </c>
      <c r="E10" s="6">
        <f t="shared" si="2"/>
        <v>46039</v>
      </c>
      <c r="F10" s="6">
        <f t="shared" si="2"/>
        <v>46404</v>
      </c>
      <c r="G10" s="6"/>
      <c r="H10" s="6"/>
      <c r="I10" s="6"/>
      <c r="J10" s="6"/>
      <c r="K10" s="6"/>
      <c r="N10" s="6">
        <f t="shared" si="3"/>
        <v>45762</v>
      </c>
      <c r="O10" s="6">
        <f t="shared" si="7"/>
        <v>45762</v>
      </c>
      <c r="P10" s="6">
        <f t="shared" si="8"/>
        <v>45853.25</v>
      </c>
      <c r="Q10" s="6">
        <f t="shared" si="4"/>
        <v>45944.5</v>
      </c>
      <c r="R10" s="6">
        <f t="shared" si="4"/>
        <v>46127</v>
      </c>
      <c r="S10" s="6">
        <f t="shared" si="4"/>
        <v>46492</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45677</v>
      </c>
      <c r="B11" s="6">
        <f t="shared" si="5"/>
        <v>45677</v>
      </c>
      <c r="C11" s="6">
        <f t="shared" si="6"/>
        <v>45768.25</v>
      </c>
      <c r="D11" s="6">
        <f t="shared" si="6"/>
        <v>45859.5</v>
      </c>
      <c r="E11" s="6">
        <f t="shared" si="6"/>
        <v>46042</v>
      </c>
      <c r="F11" s="6">
        <f t="shared" si="6"/>
        <v>46407</v>
      </c>
      <c r="G11" s="6"/>
      <c r="H11" s="6"/>
      <c r="I11" s="6"/>
      <c r="J11" s="6"/>
      <c r="K11" s="6"/>
      <c r="N11" s="6">
        <f t="shared" si="3"/>
        <v>45763</v>
      </c>
      <c r="O11" s="6">
        <f t="shared" si="7"/>
        <v>45763</v>
      </c>
      <c r="P11" s="6">
        <f t="shared" si="8"/>
        <v>45854.25</v>
      </c>
      <c r="Q11" s="6">
        <f t="shared" si="4"/>
        <v>45945.5</v>
      </c>
      <c r="R11" s="6">
        <f t="shared" si="4"/>
        <v>46128</v>
      </c>
      <c r="S11" s="6">
        <f t="shared" si="4"/>
        <v>46493</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45678</v>
      </c>
      <c r="B12" s="6">
        <f t="shared" si="5"/>
        <v>45678</v>
      </c>
      <c r="C12" s="6">
        <f t="shared" si="6"/>
        <v>45769.25</v>
      </c>
      <c r="D12" s="6">
        <f t="shared" si="6"/>
        <v>45860.5</v>
      </c>
      <c r="E12" s="6">
        <f t="shared" si="6"/>
        <v>46043</v>
      </c>
      <c r="F12" s="6">
        <f t="shared" si="6"/>
        <v>46408</v>
      </c>
      <c r="G12" s="6"/>
      <c r="H12" s="6"/>
      <c r="I12" s="6"/>
      <c r="J12" s="6"/>
      <c r="K12" s="6"/>
      <c r="N12" s="6">
        <f t="shared" si="3"/>
        <v>45764</v>
      </c>
      <c r="O12" s="6">
        <f t="shared" si="7"/>
        <v>45764</v>
      </c>
      <c r="P12" s="6">
        <f t="shared" si="8"/>
        <v>45855.25</v>
      </c>
      <c r="Q12" s="6">
        <f t="shared" si="8"/>
        <v>45946.5</v>
      </c>
      <c r="R12" s="6">
        <f t="shared" si="8"/>
        <v>46129</v>
      </c>
      <c r="S12" s="6">
        <f t="shared" si="8"/>
        <v>46494</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45679</v>
      </c>
      <c r="B13" s="6">
        <f t="shared" si="5"/>
        <v>45679</v>
      </c>
      <c r="C13" s="6">
        <f t="shared" si="6"/>
        <v>45770.25</v>
      </c>
      <c r="D13" s="6">
        <f t="shared" si="6"/>
        <v>45861.5</v>
      </c>
      <c r="E13" s="6">
        <f t="shared" si="6"/>
        <v>46044</v>
      </c>
      <c r="F13" s="6">
        <f t="shared" si="6"/>
        <v>46409</v>
      </c>
      <c r="G13" s="6"/>
      <c r="H13" s="6"/>
      <c r="I13" s="6"/>
      <c r="J13" s="6"/>
      <c r="K13" s="6"/>
      <c r="N13" s="6">
        <f t="shared" si="3"/>
        <v>45765</v>
      </c>
      <c r="O13" s="6">
        <f t="shared" si="7"/>
        <v>45765</v>
      </c>
      <c r="P13" s="6">
        <f t="shared" si="8"/>
        <v>45856.25</v>
      </c>
      <c r="Q13" s="6">
        <f t="shared" si="8"/>
        <v>45947.5</v>
      </c>
      <c r="R13" s="6">
        <f t="shared" si="8"/>
        <v>46130</v>
      </c>
      <c r="S13" s="6">
        <f t="shared" si="8"/>
        <v>46495</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45680</v>
      </c>
      <c r="B14" s="6">
        <f t="shared" si="5"/>
        <v>45680</v>
      </c>
      <c r="C14" s="6">
        <f t="shared" si="6"/>
        <v>45771.25</v>
      </c>
      <c r="D14" s="6">
        <f t="shared" si="6"/>
        <v>45862.5</v>
      </c>
      <c r="E14" s="6">
        <f t="shared" si="6"/>
        <v>46045</v>
      </c>
      <c r="F14" s="6">
        <f t="shared" si="6"/>
        <v>46410</v>
      </c>
      <c r="G14" s="6"/>
      <c r="H14" s="6"/>
      <c r="I14" s="6"/>
      <c r="J14" s="6"/>
      <c r="K14" s="6"/>
      <c r="N14" s="6">
        <f t="shared" si="3"/>
        <v>45768</v>
      </c>
      <c r="O14" s="6">
        <f t="shared" si="7"/>
        <v>45768</v>
      </c>
      <c r="P14" s="6">
        <f t="shared" si="8"/>
        <v>45859.25</v>
      </c>
      <c r="Q14" s="6">
        <f t="shared" si="8"/>
        <v>45950.5</v>
      </c>
      <c r="R14" s="6">
        <f t="shared" si="8"/>
        <v>46133</v>
      </c>
      <c r="S14" s="6">
        <f t="shared" si="8"/>
        <v>46498</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45681</v>
      </c>
      <c r="B15" s="6">
        <f t="shared" si="5"/>
        <v>45681</v>
      </c>
      <c r="C15" s="6">
        <f t="shared" si="6"/>
        <v>45772.25</v>
      </c>
      <c r="D15" s="6">
        <f t="shared" si="6"/>
        <v>45863.5</v>
      </c>
      <c r="E15" s="6">
        <f t="shared" si="6"/>
        <v>46046</v>
      </c>
      <c r="F15" s="6">
        <f t="shared" si="6"/>
        <v>46411</v>
      </c>
      <c r="G15" s="6"/>
      <c r="H15" s="6"/>
      <c r="I15" s="6"/>
      <c r="J15" s="6"/>
      <c r="K15" s="6"/>
      <c r="N15" s="6">
        <f>N20-7</f>
        <v>45769</v>
      </c>
      <c r="O15" s="6">
        <f t="shared" si="7"/>
        <v>45769</v>
      </c>
      <c r="P15" s="6">
        <f t="shared" si="8"/>
        <v>45860.25</v>
      </c>
      <c r="Q15" s="6">
        <f t="shared" si="8"/>
        <v>45951.5</v>
      </c>
      <c r="R15" s="6">
        <f t="shared" si="8"/>
        <v>46134</v>
      </c>
      <c r="S15" s="6">
        <f t="shared" si="8"/>
        <v>46499</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45684</v>
      </c>
      <c r="B16" s="6">
        <f t="shared" si="5"/>
        <v>45684</v>
      </c>
      <c r="C16" s="6">
        <f t="shared" si="6"/>
        <v>45775.25</v>
      </c>
      <c r="D16" s="6">
        <f t="shared" si="6"/>
        <v>45866.5</v>
      </c>
      <c r="E16" s="6">
        <f t="shared" si="6"/>
        <v>46049</v>
      </c>
      <c r="F16" s="6">
        <f t="shared" si="6"/>
        <v>46414</v>
      </c>
      <c r="G16" s="6"/>
      <c r="H16" s="6"/>
      <c r="I16" s="6"/>
      <c r="J16" s="6"/>
      <c r="K16" s="6"/>
      <c r="N16" s="12">
        <f>'Market pricing dates'!E5</f>
        <v>45770</v>
      </c>
      <c r="O16" s="6">
        <f t="shared" si="7"/>
        <v>45770</v>
      </c>
      <c r="P16" s="6">
        <f t="shared" si="8"/>
        <v>45861.25</v>
      </c>
      <c r="Q16" s="6">
        <f t="shared" si="8"/>
        <v>45952.5</v>
      </c>
      <c r="R16" s="6">
        <f t="shared" si="8"/>
        <v>46135</v>
      </c>
      <c r="S16" s="6">
        <f t="shared" si="8"/>
        <v>46500</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45685</v>
      </c>
      <c r="B17" s="6">
        <f t="shared" si="5"/>
        <v>45685</v>
      </c>
      <c r="C17" s="6">
        <f t="shared" si="6"/>
        <v>45776.25</v>
      </c>
      <c r="D17" s="6">
        <f t="shared" si="6"/>
        <v>45867.5</v>
      </c>
      <c r="E17" s="6">
        <f t="shared" si="6"/>
        <v>46050</v>
      </c>
      <c r="F17" s="6">
        <f t="shared" si="6"/>
        <v>46415</v>
      </c>
      <c r="G17" s="6"/>
      <c r="H17" s="6"/>
      <c r="I17" s="6"/>
      <c r="J17" s="6"/>
      <c r="K17" s="6"/>
      <c r="N17" s="12">
        <f>'Market pricing dates'!E6</f>
        <v>45771</v>
      </c>
      <c r="O17" s="6">
        <f t="shared" si="7"/>
        <v>45771</v>
      </c>
      <c r="P17" s="6">
        <f t="shared" si="8"/>
        <v>45862.25</v>
      </c>
      <c r="Q17" s="6">
        <f t="shared" si="8"/>
        <v>45953.5</v>
      </c>
      <c r="R17" s="6">
        <f t="shared" si="8"/>
        <v>46136</v>
      </c>
      <c r="S17" s="6">
        <f t="shared" si="8"/>
        <v>46501</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45686</v>
      </c>
      <c r="B18" s="6">
        <f t="shared" si="5"/>
        <v>45686</v>
      </c>
      <c r="C18" s="6">
        <f t="shared" si="6"/>
        <v>45777.25</v>
      </c>
      <c r="D18" s="6">
        <f t="shared" si="6"/>
        <v>45868.5</v>
      </c>
      <c r="E18" s="6">
        <f t="shared" si="6"/>
        <v>46051</v>
      </c>
      <c r="F18" s="6">
        <f t="shared" si="6"/>
        <v>46416</v>
      </c>
      <c r="G18" s="6"/>
      <c r="H18" s="6"/>
      <c r="I18" s="6"/>
      <c r="J18" s="6"/>
      <c r="K18" s="6"/>
      <c r="N18" s="12">
        <f>'Market pricing dates'!E7</f>
        <v>45772</v>
      </c>
      <c r="O18" s="6">
        <f t="shared" si="7"/>
        <v>45772</v>
      </c>
      <c r="P18" s="6">
        <f t="shared" si="8"/>
        <v>45863.25</v>
      </c>
      <c r="Q18" s="6">
        <f t="shared" si="8"/>
        <v>45954.5</v>
      </c>
      <c r="R18" s="6">
        <f t="shared" si="8"/>
        <v>46137</v>
      </c>
      <c r="S18" s="6">
        <f t="shared" si="8"/>
        <v>46502</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45687</v>
      </c>
      <c r="B19" s="6">
        <f>A19</f>
        <v>45687</v>
      </c>
      <c r="C19" s="6">
        <f>$B19+C$4</f>
        <v>45778.25</v>
      </c>
      <c r="D19" s="6">
        <f t="shared" si="6"/>
        <v>45869.5</v>
      </c>
      <c r="E19" s="6">
        <f t="shared" si="6"/>
        <v>46052</v>
      </c>
      <c r="F19" s="6">
        <f t="shared" si="6"/>
        <v>46417</v>
      </c>
      <c r="G19" s="6"/>
      <c r="H19" s="6"/>
      <c r="I19" s="6"/>
      <c r="J19" s="6"/>
      <c r="K19" s="6"/>
      <c r="N19" s="12">
        <f>'Market pricing dates'!E8</f>
        <v>45775</v>
      </c>
      <c r="O19" s="6">
        <f>N19</f>
        <v>45775</v>
      </c>
      <c r="P19" s="6">
        <f t="shared" si="8"/>
        <v>45866.25</v>
      </c>
      <c r="Q19" s="6">
        <f t="shared" si="8"/>
        <v>45957.5</v>
      </c>
      <c r="R19" s="6">
        <f t="shared" si="8"/>
        <v>46140</v>
      </c>
      <c r="S19" s="6">
        <f t="shared" si="8"/>
        <v>46505</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45688</v>
      </c>
      <c r="B20" s="6">
        <f t="shared" ref="B20" si="9">A20</f>
        <v>45688</v>
      </c>
      <c r="C20" s="6">
        <f t="shared" si="6"/>
        <v>45779.25</v>
      </c>
      <c r="D20" s="6">
        <f t="shared" si="6"/>
        <v>45870.5</v>
      </c>
      <c r="E20" s="6">
        <f t="shared" si="6"/>
        <v>46053</v>
      </c>
      <c r="F20" s="6">
        <f t="shared" si="6"/>
        <v>46418</v>
      </c>
      <c r="G20" s="6"/>
      <c r="H20" s="6"/>
      <c r="I20" s="6"/>
      <c r="J20" s="6"/>
      <c r="K20" s="6"/>
      <c r="N20" s="12">
        <f>'Market pricing dates'!E9</f>
        <v>45776</v>
      </c>
      <c r="O20" s="6">
        <f t="shared" ref="O20" si="10">N20</f>
        <v>45776</v>
      </c>
      <c r="P20" s="6">
        <f t="shared" si="8"/>
        <v>45867.25</v>
      </c>
      <c r="Q20" s="6">
        <f t="shared" si="8"/>
        <v>45958.5</v>
      </c>
      <c r="R20" s="6">
        <f t="shared" si="8"/>
        <v>46141</v>
      </c>
      <c r="S20" s="6">
        <f t="shared" si="8"/>
        <v>46506</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1993</v>
      </c>
      <c r="N22" s="8" t="s">
        <v>1993</v>
      </c>
    </row>
    <row r="23" spans="1:74" x14ac:dyDescent="0.35">
      <c r="A23" s="6">
        <f t="shared" ref="A23:A37" si="11">A6</f>
        <v>45670</v>
      </c>
      <c r="B23" s="7">
        <f>VLOOKUP($A23,HAVERD!$A:$GB,B$2,FALSE)</f>
        <v>81.010000000000005</v>
      </c>
      <c r="C23" s="7">
        <f>VLOOKUP($A23,HAVERD!$A:$GB,C$2,FALSE)</f>
        <v>78.52</v>
      </c>
      <c r="D23" s="7">
        <f>VLOOKUP($A23,HAVERD!$A:$GB,D$2,FALSE)</f>
        <v>76.11</v>
      </c>
      <c r="E23" s="7">
        <f>VLOOKUP($A23,HAVERD!$A:$GB,E$2,FALSE)</f>
        <v>73.13</v>
      </c>
      <c r="F23" s="7">
        <f>VLOOKUP($A23,HAVERD!$A:$GB,F$2,FALSE)</f>
        <v>70.38</v>
      </c>
      <c r="G23" s="7"/>
      <c r="H23" s="7"/>
      <c r="I23" s="7"/>
      <c r="J23" s="7"/>
      <c r="K23" s="7"/>
      <c r="N23" s="6">
        <f t="shared" ref="N23:N37" si="12">N6</f>
        <v>45756</v>
      </c>
      <c r="O23" s="7">
        <f>_xlfn.IFNA(VLOOKUP($N23,HAVERD!$A:$GB,O$2,FALSE),"")</f>
        <v>65.48</v>
      </c>
      <c r="P23" s="7">
        <f>_xlfn.IFNA(VLOOKUP($N23,HAVERD!$A:$GB,P$2,FALSE),"")</f>
        <v>64.39</v>
      </c>
      <c r="Q23" s="7">
        <f>_xlfn.IFNA(VLOOKUP($N23,HAVERD!$A:$GB,Q$2,FALSE),"")</f>
        <v>63.52</v>
      </c>
      <c r="R23" s="7">
        <f>_xlfn.IFNA(VLOOKUP($N23,HAVERD!$A:$GB,R$2,FALSE),"")</f>
        <v>63.19</v>
      </c>
      <c r="S23" s="7">
        <f>_xlfn.IFNA(VLOOKUP($N23,HAVERD!$A:$GB,S$2,FALSE),"")</f>
        <v>64.010000000000005</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45671</v>
      </c>
      <c r="B24" s="7">
        <f>VLOOKUP($A24,HAVERD!$A:$GB,B$2,FALSE)</f>
        <v>79.92</v>
      </c>
      <c r="C24" s="7">
        <f>VLOOKUP($A24,HAVERD!$A:$GB,C$2,FALSE)</f>
        <v>77.930000000000007</v>
      </c>
      <c r="D24" s="7">
        <f>VLOOKUP($A24,HAVERD!$A:$GB,D$2,FALSE)</f>
        <v>75.88</v>
      </c>
      <c r="E24" s="7">
        <f>VLOOKUP($A24,HAVERD!$A:$GB,E$2,FALSE)</f>
        <v>73.260000000000005</v>
      </c>
      <c r="F24" s="7">
        <f>VLOOKUP($A24,HAVERD!$A:$GB,F$2,FALSE)</f>
        <v>70.78</v>
      </c>
      <c r="G24" s="7"/>
      <c r="H24" s="7"/>
      <c r="I24" s="7"/>
      <c r="J24" s="7"/>
      <c r="K24" s="7"/>
      <c r="N24" s="6">
        <f t="shared" si="12"/>
        <v>45757</v>
      </c>
      <c r="O24" s="7">
        <f>_xlfn.IFNA(VLOOKUP($N24,HAVERD!$A:$GB,O$2,FALSE),"")</f>
        <v>63.33</v>
      </c>
      <c r="P24" s="7">
        <f>_xlfn.IFNA(VLOOKUP($N24,HAVERD!$A:$GB,P$2,FALSE),"")</f>
        <v>62.36</v>
      </c>
      <c r="Q24" s="7">
        <f>_xlfn.IFNA(VLOOKUP($N24,HAVERD!$A:$GB,Q$2,FALSE),"")</f>
        <v>61.85</v>
      </c>
      <c r="R24" s="7">
        <f>_xlfn.IFNA(VLOOKUP($N24,HAVERD!$A:$GB,R$2,FALSE),"")</f>
        <v>61.97</v>
      </c>
      <c r="S24" s="7">
        <f>_xlfn.IFNA(VLOOKUP($N24,HAVERD!$A:$GB,S$2,FALSE),"")</f>
        <v>63.13</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45672</v>
      </c>
      <c r="B25" s="7">
        <f>VLOOKUP($A25,HAVERD!$A:$GB,B$2,FALSE)</f>
        <v>82.03</v>
      </c>
      <c r="C25" s="7">
        <f>VLOOKUP($A25,HAVERD!$A:$GB,C$2,FALSE)</f>
        <v>79.48</v>
      </c>
      <c r="D25" s="7">
        <f>VLOOKUP($A25,HAVERD!$A:$GB,D$2,FALSE)</f>
        <v>76.98</v>
      </c>
      <c r="E25" s="7">
        <f>VLOOKUP($A25,HAVERD!$A:$GB,E$2,FALSE)</f>
        <v>73.930000000000007</v>
      </c>
      <c r="F25" s="7">
        <f>VLOOKUP($A25,HAVERD!$A:$GB,F$2,FALSE)</f>
        <v>71.2</v>
      </c>
      <c r="G25" s="7"/>
      <c r="H25" s="7"/>
      <c r="I25" s="7"/>
      <c r="J25" s="7"/>
      <c r="K25" s="7"/>
      <c r="N25" s="6">
        <f t="shared" si="12"/>
        <v>45758</v>
      </c>
      <c r="O25" s="7">
        <f>_xlfn.IFNA(VLOOKUP($N25,HAVERD!$A:$GB,O$2,FALSE),"")</f>
        <v>64.760000000000005</v>
      </c>
      <c r="P25" s="7">
        <f>_xlfn.IFNA(VLOOKUP($N25,HAVERD!$A:$GB,P$2,FALSE),"")</f>
        <v>63.42</v>
      </c>
      <c r="Q25" s="7">
        <f>_xlfn.IFNA(VLOOKUP($N25,HAVERD!$A:$GB,Q$2,FALSE),"")</f>
        <v>62.61</v>
      </c>
      <c r="R25" s="7">
        <f>_xlfn.IFNA(VLOOKUP($N25,HAVERD!$A:$GB,R$2,FALSE),"")</f>
        <v>62.52</v>
      </c>
      <c r="S25" s="7">
        <f>_xlfn.IFNA(VLOOKUP($N25,HAVERD!$A:$GB,S$2,FALSE),"")</f>
        <v>63.42</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45673</v>
      </c>
      <c r="B26" s="7">
        <f>VLOOKUP($A26,HAVERD!$A:$GB,B$2,FALSE)</f>
        <v>81.290000000000006</v>
      </c>
      <c r="C26" s="7">
        <f>VLOOKUP($A26,HAVERD!$A:$GB,C$2,FALSE)</f>
        <v>78.72</v>
      </c>
      <c r="D26" s="7">
        <f>VLOOKUP($A26,HAVERD!$A:$GB,D$2,FALSE)</f>
        <v>76.239999999999995</v>
      </c>
      <c r="E26" s="7">
        <f>VLOOKUP($A26,HAVERD!$A:$GB,E$2,FALSE)</f>
        <v>73.23</v>
      </c>
      <c r="F26" s="7">
        <f>VLOOKUP($A26,HAVERD!$A:$GB,F$2,FALSE)</f>
        <v>70.66</v>
      </c>
      <c r="G26" s="7"/>
      <c r="H26" s="7"/>
      <c r="I26" s="7"/>
      <c r="J26" s="7"/>
      <c r="K26" s="7"/>
      <c r="N26" s="6">
        <f t="shared" si="12"/>
        <v>45761</v>
      </c>
      <c r="O26" s="7">
        <f>_xlfn.IFNA(VLOOKUP($N26,HAVERD!$A:$GB,O$2,FALSE),"")</f>
        <v>64.88</v>
      </c>
      <c r="P26" s="7">
        <f>_xlfn.IFNA(VLOOKUP($N26,HAVERD!$A:$GB,P$2,FALSE),"")</f>
        <v>63.7</v>
      </c>
      <c r="Q26" s="7">
        <f>_xlfn.IFNA(VLOOKUP($N26,HAVERD!$A:$GB,Q$2,FALSE),"")</f>
        <v>63</v>
      </c>
      <c r="R26" s="7">
        <f>_xlfn.IFNA(VLOOKUP($N26,HAVERD!$A:$GB,R$2,FALSE),"")</f>
        <v>63.01</v>
      </c>
      <c r="S26" s="7">
        <f>_xlfn.IFNA(VLOOKUP($N26,HAVERD!$A:$GB,S$2,FALSE),"")</f>
        <v>63.99</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45674</v>
      </c>
      <c r="B27" s="7">
        <f>VLOOKUP($A27,HAVERD!$A:$GB,B$2,FALSE)</f>
        <v>80.790000000000006</v>
      </c>
      <c r="C27" s="7">
        <f>VLOOKUP($A27,HAVERD!$A:$GB,C$2,FALSE)</f>
        <v>78.430000000000007</v>
      </c>
      <c r="D27" s="7">
        <f>VLOOKUP($A27,HAVERD!$A:$GB,D$2,FALSE)</f>
        <v>75.98</v>
      </c>
      <c r="E27" s="7">
        <f>VLOOKUP($A27,HAVERD!$A:$GB,E$2,FALSE)</f>
        <v>73</v>
      </c>
      <c r="F27" s="7">
        <f>VLOOKUP($A27,HAVERD!$A:$GB,F$2,FALSE)</f>
        <v>70.53</v>
      </c>
      <c r="G27" s="7"/>
      <c r="H27" s="7"/>
      <c r="I27" s="7"/>
      <c r="J27" s="7"/>
      <c r="K27" s="7"/>
      <c r="N27" s="6">
        <f t="shared" si="12"/>
        <v>45762</v>
      </c>
      <c r="O27" s="7">
        <f>_xlfn.IFNA(VLOOKUP($N27,HAVERD!$A:$GB,O$2,FALSE),"")</f>
        <v>64.67</v>
      </c>
      <c r="P27" s="7">
        <f>_xlfn.IFNA(VLOOKUP($N27,HAVERD!$A:$GB,P$2,FALSE),"")</f>
        <v>63.31</v>
      </c>
      <c r="Q27" s="7">
        <f>_xlfn.IFNA(VLOOKUP($N27,HAVERD!$A:$GB,Q$2,FALSE),"")</f>
        <v>62.55</v>
      </c>
      <c r="R27" s="7">
        <f>_xlfn.IFNA(VLOOKUP($N27,HAVERD!$A:$GB,R$2,FALSE),"")</f>
        <v>62.56</v>
      </c>
      <c r="S27" s="7">
        <f>_xlfn.IFNA(VLOOKUP($N27,HAVERD!$A:$GB,S$2,FALSE),"")</f>
        <v>63.63</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45677</v>
      </c>
      <c r="B28" s="7">
        <f>VLOOKUP($A28,HAVERD!$A:$GB,B$2,FALSE)</f>
        <v>80.150000000000006</v>
      </c>
      <c r="C28" s="7">
        <f>VLOOKUP($A28,HAVERD!$A:$GB,C$2,FALSE)</f>
        <v>78.13</v>
      </c>
      <c r="D28" s="7">
        <f>VLOOKUP($A28,HAVERD!$A:$GB,D$2,FALSE)</f>
        <v>75.91</v>
      </c>
      <c r="E28" s="7">
        <f>VLOOKUP($A28,HAVERD!$A:$GB,E$2,FALSE)</f>
        <v>73.16</v>
      </c>
      <c r="F28" s="7">
        <f>VLOOKUP($A28,HAVERD!$A:$GB,F$2,FALSE)</f>
        <v>70.89</v>
      </c>
      <c r="G28" s="7"/>
      <c r="H28" s="7"/>
      <c r="I28" s="7"/>
      <c r="J28" s="7"/>
      <c r="K28" s="7"/>
      <c r="N28" s="6">
        <f t="shared" si="12"/>
        <v>45763</v>
      </c>
      <c r="O28" s="7">
        <f>_xlfn.IFNA(VLOOKUP($N28,HAVERD!$A:$GB,O$2,FALSE),"")</f>
        <v>65.849999999999994</v>
      </c>
      <c r="P28" s="7">
        <f>_xlfn.IFNA(VLOOKUP($N28,HAVERD!$A:$GB,P$2,FALSE),"")</f>
        <v>64.319999999999993</v>
      </c>
      <c r="Q28" s="7">
        <f>_xlfn.IFNA(VLOOKUP($N28,HAVERD!$A:$GB,Q$2,FALSE),"")</f>
        <v>63.35</v>
      </c>
      <c r="R28" s="7">
        <f>_xlfn.IFNA(VLOOKUP($N28,HAVERD!$A:$GB,R$2,FALSE),"")</f>
        <v>63.18</v>
      </c>
      <c r="S28" s="7">
        <f>_xlfn.IFNA(VLOOKUP($N28,HAVERD!$A:$GB,S$2,FALSE),"")</f>
        <v>64</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45678</v>
      </c>
      <c r="B29" s="7">
        <f>VLOOKUP($A29,HAVERD!$A:$GB,B$2,FALSE)</f>
        <v>79.290000000000006</v>
      </c>
      <c r="C29" s="7">
        <f>VLOOKUP($A29,HAVERD!$A:$GB,C$2,FALSE)</f>
        <v>77.58</v>
      </c>
      <c r="D29" s="7">
        <f>VLOOKUP($A29,HAVERD!$A:$GB,D$2,FALSE)</f>
        <v>75.58</v>
      </c>
      <c r="E29" s="7">
        <f>VLOOKUP($A29,HAVERD!$A:$GB,E$2,FALSE)</f>
        <v>72.91</v>
      </c>
      <c r="F29" s="7">
        <f>VLOOKUP($A29,HAVERD!$A:$GB,F$2,FALSE)</f>
        <v>70.61</v>
      </c>
      <c r="G29" s="7"/>
      <c r="H29" s="7"/>
      <c r="I29" s="7"/>
      <c r="J29" s="7"/>
      <c r="K29" s="7"/>
      <c r="N29" s="6">
        <f t="shared" si="12"/>
        <v>45764</v>
      </c>
      <c r="O29" s="7">
        <f>_xlfn.IFNA(VLOOKUP($N29,HAVERD!$A:$GB,O$2,FALSE),"")</f>
        <v>67.959999999999994</v>
      </c>
      <c r="P29" s="7">
        <f>_xlfn.IFNA(VLOOKUP($N29,HAVERD!$A:$GB,P$2,FALSE),"")</f>
        <v>66.33</v>
      </c>
      <c r="Q29" s="7">
        <f>_xlfn.IFNA(VLOOKUP($N29,HAVERD!$A:$GB,Q$2,FALSE),"")</f>
        <v>65.28</v>
      </c>
      <c r="R29" s="7">
        <f>_xlfn.IFNA(VLOOKUP($N29,HAVERD!$A:$GB,R$2,FALSE),"")</f>
        <v>64.89</v>
      </c>
      <c r="S29" s="7">
        <f>_xlfn.IFNA(VLOOKUP($N29,HAVERD!$A:$GB,S$2,FALSE),"")</f>
        <v>65.39</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45679</v>
      </c>
      <c r="B30" s="7">
        <f>VLOOKUP($A30,HAVERD!$A:$GB,B$2,FALSE)</f>
        <v>79</v>
      </c>
      <c r="C30" s="7">
        <f>VLOOKUP($A30,HAVERD!$A:$GB,C$2,FALSE)</f>
        <v>77.37</v>
      </c>
      <c r="D30" s="7">
        <f>VLOOKUP($A30,HAVERD!$A:$GB,D$2,FALSE)</f>
        <v>75.53</v>
      </c>
      <c r="E30" s="7">
        <f>VLOOKUP($A30,HAVERD!$A:$GB,E$2,FALSE)</f>
        <v>72.98</v>
      </c>
      <c r="F30" s="7">
        <f>VLOOKUP($A30,HAVERD!$A:$GB,F$2,FALSE)</f>
        <v>70.59</v>
      </c>
      <c r="G30" s="7"/>
      <c r="H30" s="7"/>
      <c r="I30" s="7"/>
      <c r="J30" s="7"/>
      <c r="K30" s="7"/>
      <c r="N30" s="6">
        <f t="shared" si="12"/>
        <v>45765</v>
      </c>
      <c r="O30" s="7" t="str">
        <f>_xlfn.IFNA(VLOOKUP($N30,HAVERD!$A:$GB,O$2,FALSE),"")</f>
        <v/>
      </c>
      <c r="P30" s="7" t="str">
        <f>_xlfn.IFNA(VLOOKUP($N30,HAVERD!$A:$GB,P$2,FALSE),"")</f>
        <v/>
      </c>
      <c r="Q30" s="7" t="str">
        <f>_xlfn.IFNA(VLOOKUP($N30,HAVERD!$A:$GB,Q$2,FALSE),"")</f>
        <v/>
      </c>
      <c r="R30" s="7" t="str">
        <f>_xlfn.IFNA(VLOOKUP($N30,HAVERD!$A:$GB,R$2,FALSE),"")</f>
        <v/>
      </c>
      <c r="S30" s="7" t="str">
        <f>_xlfn.IFNA(VLOOKUP($N30,HAVERD!$A:$GB,S$2,FALSE),"")</f>
        <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45680</v>
      </c>
      <c r="B31" s="7">
        <f>VLOOKUP($A31,HAVERD!$A:$GB,B$2,FALSE)</f>
        <v>78.290000000000006</v>
      </c>
      <c r="C31" s="7">
        <f>VLOOKUP($A31,HAVERD!$A:$GB,C$2,FALSE)</f>
        <v>76.91</v>
      </c>
      <c r="D31" s="7">
        <f>VLOOKUP($A31,HAVERD!$A:$GB,D$2,FALSE)</f>
        <v>75.260000000000005</v>
      </c>
      <c r="E31" s="7">
        <f>VLOOKUP($A31,HAVERD!$A:$GB,E$2,FALSE)</f>
        <v>72.86</v>
      </c>
      <c r="F31" s="7">
        <f>VLOOKUP($A31,HAVERD!$A:$GB,F$2,FALSE)</f>
        <v>70.599999999999994</v>
      </c>
      <c r="G31" s="7"/>
      <c r="H31" s="7"/>
      <c r="I31" s="7"/>
      <c r="J31" s="7"/>
      <c r="K31" s="7"/>
      <c r="N31" s="6">
        <f t="shared" si="12"/>
        <v>45768</v>
      </c>
      <c r="O31" s="7">
        <f>_xlfn.IFNA(VLOOKUP($N31,HAVERD!$A:$GB,O$2,FALSE),"")</f>
        <v>66.260000000000005</v>
      </c>
      <c r="P31" s="7">
        <f>_xlfn.IFNA(VLOOKUP($N31,HAVERD!$A:$GB,P$2,FALSE),"")</f>
        <v>64.63</v>
      </c>
      <c r="Q31" s="7">
        <f>_xlfn.IFNA(VLOOKUP($N31,HAVERD!$A:$GB,Q$2,FALSE),"")</f>
        <v>63.65</v>
      </c>
      <c r="R31" s="7">
        <f>_xlfn.IFNA(VLOOKUP($N31,HAVERD!$A:$GB,R$2,FALSE),"")</f>
        <v>63.44</v>
      </c>
      <c r="S31" s="7">
        <f>_xlfn.IFNA(VLOOKUP($N31,HAVERD!$A:$GB,S$2,FALSE),"")</f>
        <v>64.23</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45681</v>
      </c>
      <c r="B32" s="7">
        <f>VLOOKUP($A32,HAVERD!$A:$GB,B$2,FALSE)</f>
        <v>78.5</v>
      </c>
      <c r="C32" s="7">
        <f>VLOOKUP($A32,HAVERD!$A:$GB,C$2,FALSE)</f>
        <v>76.790000000000006</v>
      </c>
      <c r="D32" s="7">
        <f>VLOOKUP($A32,HAVERD!$A:$GB,D$2,FALSE)</f>
        <v>75.05</v>
      </c>
      <c r="E32" s="7">
        <f>VLOOKUP($A32,HAVERD!$A:$GB,E$2,FALSE)</f>
        <v>72.61</v>
      </c>
      <c r="F32" s="7">
        <f>VLOOKUP($A32,HAVERD!$A:$GB,F$2,FALSE)</f>
        <v>70.33</v>
      </c>
      <c r="G32" s="7"/>
      <c r="H32" s="7"/>
      <c r="I32" s="7"/>
      <c r="J32" s="7"/>
      <c r="K32" s="7"/>
      <c r="N32" s="6">
        <f t="shared" si="12"/>
        <v>45769</v>
      </c>
      <c r="O32" s="7">
        <f>_xlfn.IFNA(VLOOKUP($N32,HAVERD!$A:$GB,O$2,FALSE),"")</f>
        <v>67.44</v>
      </c>
      <c r="P32" s="7">
        <f>_xlfn.IFNA(VLOOKUP($N32,HAVERD!$A:$GB,P$2,FALSE),"")</f>
        <v>65.790000000000006</v>
      </c>
      <c r="Q32" s="7">
        <f>_xlfn.IFNA(VLOOKUP($N32,HAVERD!$A:$GB,Q$2,FALSE),"")</f>
        <v>64.72</v>
      </c>
      <c r="R32" s="7">
        <f>_xlfn.IFNA(VLOOKUP($N32,HAVERD!$A:$GB,R$2,FALSE),"")</f>
        <v>64.430000000000007</v>
      </c>
      <c r="S32" s="7">
        <f>_xlfn.IFNA(VLOOKUP($N32,HAVERD!$A:$GB,S$2,FALSE),"")</f>
        <v>65.13</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45684</v>
      </c>
      <c r="B33" s="7">
        <f>VLOOKUP($A33,HAVERD!$A:$GB,B$2,FALSE)</f>
        <v>77.08</v>
      </c>
      <c r="C33" s="7">
        <f>VLOOKUP($A33,HAVERD!$A:$GB,C$2,FALSE)</f>
        <v>75.42</v>
      </c>
      <c r="D33" s="7">
        <f>VLOOKUP($A33,HAVERD!$A:$GB,D$2,FALSE)</f>
        <v>73.73</v>
      </c>
      <c r="E33" s="7">
        <f>VLOOKUP($A33,HAVERD!$A:$GB,E$2,FALSE)</f>
        <v>71.489999999999995</v>
      </c>
      <c r="F33" s="7">
        <f>VLOOKUP($A33,HAVERD!$A:$GB,F$2,FALSE)</f>
        <v>69.430000000000007</v>
      </c>
      <c r="G33" s="7"/>
      <c r="H33" s="7"/>
      <c r="I33" s="7"/>
      <c r="J33" s="7"/>
      <c r="K33" s="7"/>
      <c r="N33" s="6">
        <f t="shared" si="12"/>
        <v>45770</v>
      </c>
      <c r="O33" s="7">
        <f>_xlfn.IFNA(VLOOKUP($N33,HAVERD!$A:$GB,O$2,FALSE),"")</f>
        <v>66.12</v>
      </c>
      <c r="P33" s="7">
        <f>_xlfn.IFNA(VLOOKUP($N33,HAVERD!$A:$GB,P$2,FALSE),"")</f>
        <v>64.569999999999993</v>
      </c>
      <c r="Q33" s="7">
        <f>_xlfn.IFNA(VLOOKUP($N33,HAVERD!$A:$GB,Q$2,FALSE),"")</f>
        <v>63.67</v>
      </c>
      <c r="R33" s="7">
        <f>_xlfn.IFNA(VLOOKUP($N33,HAVERD!$A:$GB,R$2,FALSE),"")</f>
        <v>63.65</v>
      </c>
      <c r="S33" s="7">
        <f>_xlfn.IFNA(VLOOKUP($N33,HAVERD!$A:$GB,S$2,FALSE),"")</f>
        <v>64.680000000000007</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45685</v>
      </c>
      <c r="B34" s="7">
        <f>VLOOKUP($A34,HAVERD!$A:$GB,B$2,FALSE)</f>
        <v>77.489999999999995</v>
      </c>
      <c r="C34" s="7">
        <f>VLOOKUP($A34,HAVERD!$A:$GB,C$2,FALSE)</f>
        <v>75.599999999999994</v>
      </c>
      <c r="D34" s="7">
        <f>VLOOKUP($A34,HAVERD!$A:$GB,D$2,FALSE)</f>
        <v>73.650000000000006</v>
      </c>
      <c r="E34" s="7">
        <f>VLOOKUP($A34,HAVERD!$A:$GB,E$2,FALSE)</f>
        <v>71.260000000000005</v>
      </c>
      <c r="F34" s="7">
        <f>VLOOKUP($A34,HAVERD!$A:$GB,F$2,FALSE)</f>
        <v>69.14</v>
      </c>
      <c r="G34" s="7"/>
      <c r="H34" s="7"/>
      <c r="I34" s="7"/>
      <c r="J34" s="7"/>
      <c r="K34" s="7"/>
      <c r="N34" s="6">
        <f t="shared" si="12"/>
        <v>45771</v>
      </c>
      <c r="O34" s="7">
        <f>_xlfn.IFNA(VLOOKUP($N34,HAVERD!$A:$GB,O$2,FALSE),"")</f>
        <v>66.55</v>
      </c>
      <c r="P34" s="7">
        <f>_xlfn.IFNA(VLOOKUP($N34,HAVERD!$A:$GB,P$2,FALSE),"")</f>
        <v>65.099999999999994</v>
      </c>
      <c r="Q34" s="7">
        <f>_xlfn.IFNA(VLOOKUP($N34,HAVERD!$A:$GB,Q$2,FALSE),"")</f>
        <v>64.290000000000006</v>
      </c>
      <c r="R34" s="7">
        <f>_xlfn.IFNA(VLOOKUP($N34,HAVERD!$A:$GB,R$2,FALSE),"")</f>
        <v>64.27</v>
      </c>
      <c r="S34" s="7">
        <f>_xlfn.IFNA(VLOOKUP($N34,HAVERD!$A:$GB,S$2,FALSE),"")</f>
        <v>65.28</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45686</v>
      </c>
      <c r="B35" s="7">
        <f>VLOOKUP($A35,HAVERD!$A:$GB,B$2,FALSE)</f>
        <v>76.58</v>
      </c>
      <c r="C35" s="7">
        <f>VLOOKUP($A35,HAVERD!$A:$GB,C$2,FALSE)</f>
        <v>74.8</v>
      </c>
      <c r="D35" s="7">
        <f>VLOOKUP($A35,HAVERD!$A:$GB,D$2,FALSE)</f>
        <v>73.05</v>
      </c>
      <c r="E35" s="7">
        <f>VLOOKUP($A35,HAVERD!$A:$GB,E$2,FALSE)</f>
        <v>70.81</v>
      </c>
      <c r="F35" s="7">
        <f>VLOOKUP($A35,HAVERD!$A:$GB,F$2,FALSE)</f>
        <v>68.849999999999994</v>
      </c>
      <c r="G35" s="7"/>
      <c r="H35" s="7"/>
      <c r="I35" s="7"/>
      <c r="J35" s="7"/>
      <c r="K35" s="7"/>
      <c r="N35" s="6">
        <f t="shared" si="12"/>
        <v>45772</v>
      </c>
      <c r="O35" s="7">
        <f>_xlfn.IFNA(VLOOKUP($N35,HAVERD!$A:$GB,O$2,FALSE),"")</f>
        <v>66.87</v>
      </c>
      <c r="P35" s="7">
        <f>_xlfn.IFNA(VLOOKUP($N35,HAVERD!$A:$GB,P$2,FALSE),"")</f>
        <v>65.239999999999995</v>
      </c>
      <c r="Q35" s="7">
        <f>_xlfn.IFNA(VLOOKUP($N35,HAVERD!$A:$GB,Q$2,FALSE),"")</f>
        <v>64.489999999999995</v>
      </c>
      <c r="R35" s="7">
        <f>_xlfn.IFNA(VLOOKUP($N35,HAVERD!$A:$GB,R$2,FALSE),"")</f>
        <v>64.510000000000005</v>
      </c>
      <c r="S35" s="7">
        <f>_xlfn.IFNA(VLOOKUP($N35,HAVERD!$A:$GB,S$2,FALSE),"")</f>
        <v>65.45</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45687</v>
      </c>
      <c r="B36" s="7">
        <f>VLOOKUP($A36,HAVERD!$A:$GB,B$2,FALSE)</f>
        <v>76.87</v>
      </c>
      <c r="C36" s="7">
        <f>VLOOKUP($A36,HAVERD!$A:$GB,C$2,FALSE)</f>
        <v>75.12</v>
      </c>
      <c r="D36" s="7">
        <f>VLOOKUP($A36,HAVERD!$A:$GB,D$2,FALSE)</f>
        <v>73.37</v>
      </c>
      <c r="E36" s="7">
        <f>VLOOKUP($A36,HAVERD!$A:$GB,E$2,FALSE)</f>
        <v>71</v>
      </c>
      <c r="F36" s="7">
        <f>VLOOKUP($A36,HAVERD!$A:$GB,F$2,FALSE)</f>
        <v>68.900000000000006</v>
      </c>
      <c r="G36" s="7"/>
      <c r="H36" s="7"/>
      <c r="I36" s="7"/>
      <c r="J36" s="7"/>
      <c r="K36" s="7"/>
      <c r="N36" s="6">
        <f t="shared" si="12"/>
        <v>45775</v>
      </c>
      <c r="O36" s="7">
        <f>_xlfn.IFNA(VLOOKUP($N36,HAVERD!$A:$GB,O$2,FALSE),"")</f>
        <v>65.86</v>
      </c>
      <c r="P36" s="7">
        <f>_xlfn.IFNA(VLOOKUP($N36,HAVERD!$A:$GB,P$2,FALSE),"")</f>
        <v>64.31</v>
      </c>
      <c r="Q36" s="7">
        <f>_xlfn.IFNA(VLOOKUP($N36,HAVERD!$A:$GB,Q$2,FALSE),"")</f>
        <v>63.76</v>
      </c>
      <c r="R36" s="7">
        <f>_xlfn.IFNA(VLOOKUP($N36,HAVERD!$A:$GB,R$2,FALSE),"")</f>
        <v>63.94</v>
      </c>
      <c r="S36" s="7">
        <f>_xlfn.IFNA(VLOOKUP($N36,HAVERD!$A:$GB,S$2,FALSE),"")</f>
        <v>65.02</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45688</v>
      </c>
      <c r="B37" s="7">
        <f>VLOOKUP($A37,HAVERD!$A:$GB,B$2,FALSE)</f>
        <v>76.760000000000005</v>
      </c>
      <c r="C37" s="7">
        <f>VLOOKUP($A37,HAVERD!$A:$GB,C$2,FALSE)</f>
        <v>74.92</v>
      </c>
      <c r="D37" s="7">
        <f>VLOOKUP($A37,HAVERD!$A:$GB,D$2,FALSE)</f>
        <v>73.17</v>
      </c>
      <c r="E37" s="7">
        <f>VLOOKUP($A37,HAVERD!$A:$GB,E$2,FALSE)</f>
        <v>70.819999999999993</v>
      </c>
      <c r="F37" s="7">
        <f>VLOOKUP($A37,HAVERD!$A:$GB,F$2,FALSE)</f>
        <v>68.8</v>
      </c>
      <c r="G37" s="7"/>
      <c r="H37" s="7"/>
      <c r="I37" s="7"/>
      <c r="J37" s="7"/>
      <c r="K37" s="7"/>
      <c r="N37" s="6">
        <f t="shared" si="12"/>
        <v>45776</v>
      </c>
      <c r="O37" s="7">
        <f>_xlfn.IFNA(VLOOKUP($N37,HAVERD!$A:$GB,O$2,FALSE),"")</f>
        <v>64.25</v>
      </c>
      <c r="P37" s="7">
        <f>_xlfn.IFNA(VLOOKUP($N37,HAVERD!$A:$GB,P$2,FALSE),"")</f>
        <v>62.91</v>
      </c>
      <c r="Q37" s="7">
        <f>_xlfn.IFNA(VLOOKUP($N37,HAVERD!$A:$GB,Q$2,FALSE),"")</f>
        <v>62.56</v>
      </c>
      <c r="R37" s="7">
        <f>_xlfn.IFNA(VLOOKUP($N37,HAVERD!$A:$GB,R$2,FALSE),"")</f>
        <v>63.02</v>
      </c>
      <c r="S37" s="7">
        <f>_xlfn.IFNA(VLOOKUP($N37,HAVERD!$A:$GB,S$2,FALSE),"")</f>
        <v>64.36</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951</v>
      </c>
      <c r="N39" s="11" t="s">
        <v>951</v>
      </c>
    </row>
    <row r="40" spans="1:74" x14ac:dyDescent="0.35">
      <c r="A40" s="6" t="s">
        <v>952</v>
      </c>
      <c r="B40">
        <f>MONTH(B20)</f>
        <v>1</v>
      </c>
      <c r="C40">
        <f t="shared" ref="C40:F40" si="13">MONTH(C20)</f>
        <v>5</v>
      </c>
      <c r="D40">
        <f t="shared" si="13"/>
        <v>8</v>
      </c>
      <c r="E40">
        <f t="shared" si="13"/>
        <v>1</v>
      </c>
      <c r="F40">
        <f t="shared" si="13"/>
        <v>1</v>
      </c>
      <c r="N40" s="6" t="s">
        <v>952</v>
      </c>
      <c r="O40">
        <f>MONTH(O20)</f>
        <v>4</v>
      </c>
      <c r="P40">
        <f t="shared" ref="P40:S40" si="14">MONTH(P20)</f>
        <v>7</v>
      </c>
      <c r="Q40">
        <f t="shared" si="14"/>
        <v>10</v>
      </c>
      <c r="R40">
        <f t="shared" si="14"/>
        <v>4</v>
      </c>
      <c r="S40">
        <f t="shared" si="14"/>
        <v>4</v>
      </c>
    </row>
    <row r="41" spans="1:74" x14ac:dyDescent="0.35">
      <c r="A41" s="6" t="s">
        <v>953</v>
      </c>
      <c r="B41">
        <f>YEAR(B20)</f>
        <v>2025</v>
      </c>
      <c r="C41">
        <f t="shared" ref="C41:F41" si="15">YEAR(C20)</f>
        <v>2025</v>
      </c>
      <c r="D41">
        <f t="shared" si="15"/>
        <v>2025</v>
      </c>
      <c r="E41">
        <f t="shared" si="15"/>
        <v>2026</v>
      </c>
      <c r="F41">
        <f t="shared" si="15"/>
        <v>2027</v>
      </c>
      <c r="N41" s="6" t="s">
        <v>953</v>
      </c>
      <c r="O41">
        <f>YEAR(O20)</f>
        <v>2025</v>
      </c>
      <c r="P41">
        <f t="shared" ref="P41:S41" si="16">YEAR(P20)</f>
        <v>2025</v>
      </c>
      <c r="Q41">
        <f t="shared" si="16"/>
        <v>2025</v>
      </c>
      <c r="R41">
        <f t="shared" si="16"/>
        <v>2026</v>
      </c>
      <c r="S41">
        <f t="shared" si="16"/>
        <v>2027</v>
      </c>
    </row>
    <row r="42" spans="1:74" x14ac:dyDescent="0.35">
      <c r="A42" s="6" t="s">
        <v>954</v>
      </c>
      <c r="B42">
        <f>B41*100+B40</f>
        <v>202501</v>
      </c>
      <c r="C42">
        <f t="shared" ref="C42:F42" si="17">C41*100+C40</f>
        <v>202505</v>
      </c>
      <c r="D42">
        <f t="shared" si="17"/>
        <v>202508</v>
      </c>
      <c r="E42">
        <f t="shared" si="17"/>
        <v>202601</v>
      </c>
      <c r="F42">
        <f t="shared" si="17"/>
        <v>202701</v>
      </c>
      <c r="N42" s="6" t="s">
        <v>954</v>
      </c>
      <c r="O42">
        <f>O41*100+O40</f>
        <v>202504</v>
      </c>
      <c r="P42">
        <f t="shared" ref="P42:S42" si="18">P41*100+P40</f>
        <v>202507</v>
      </c>
      <c r="Q42">
        <f t="shared" si="18"/>
        <v>202510</v>
      </c>
      <c r="R42">
        <f t="shared" si="18"/>
        <v>202604</v>
      </c>
      <c r="S42">
        <f t="shared" si="18"/>
        <v>202704</v>
      </c>
    </row>
    <row r="43" spans="1:74" x14ac:dyDescent="0.35">
      <c r="A43" s="6" t="s">
        <v>955</v>
      </c>
      <c r="B43">
        <f>IF(B40&lt;4,1,IF(B40&lt;7,2,IF(B40&lt;10,3,4)))</f>
        <v>1</v>
      </c>
      <c r="C43">
        <f t="shared" ref="C43:F43" si="19">IF(C40&lt;4,1,IF(C40&lt;7,2,IF(C40&lt;10,3,4)))</f>
        <v>2</v>
      </c>
      <c r="D43">
        <f t="shared" si="19"/>
        <v>3</v>
      </c>
      <c r="E43">
        <f t="shared" si="19"/>
        <v>1</v>
      </c>
      <c r="F43">
        <f t="shared" si="19"/>
        <v>1</v>
      </c>
      <c r="N43" s="6" t="s">
        <v>955</v>
      </c>
      <c r="O43">
        <f>IF(O40&lt;4,1,IF(O40&lt;7,2,IF(O40&lt;10,3,4)))</f>
        <v>2</v>
      </c>
      <c r="P43">
        <f t="shared" ref="P43:S43" si="20">IF(P40&lt;4,1,IF(P40&lt;7,2,IF(P40&lt;10,3,4)))</f>
        <v>3</v>
      </c>
      <c r="Q43">
        <f t="shared" si="20"/>
        <v>4</v>
      </c>
      <c r="R43">
        <f t="shared" si="20"/>
        <v>2</v>
      </c>
      <c r="S43">
        <f t="shared" si="20"/>
        <v>2</v>
      </c>
    </row>
    <row r="44" spans="1:74" x14ac:dyDescent="0.35">
      <c r="A44" s="6" t="s">
        <v>956</v>
      </c>
      <c r="B44">
        <f>B41*100+B43</f>
        <v>202501</v>
      </c>
      <c r="C44">
        <f t="shared" ref="C44:F44" si="21">C41*100+C43</f>
        <v>202502</v>
      </c>
      <c r="D44">
        <f t="shared" si="21"/>
        <v>202503</v>
      </c>
      <c r="E44">
        <f t="shared" si="21"/>
        <v>202601</v>
      </c>
      <c r="F44">
        <f t="shared" si="21"/>
        <v>202701</v>
      </c>
      <c r="N44" s="6" t="s">
        <v>956</v>
      </c>
      <c r="O44">
        <f>O41*100+O43</f>
        <v>202502</v>
      </c>
      <c r="P44">
        <f t="shared" ref="P44:S44" si="22">P41*100+P43</f>
        <v>202503</v>
      </c>
      <c r="Q44">
        <f t="shared" si="22"/>
        <v>202504</v>
      </c>
      <c r="R44">
        <f t="shared" si="22"/>
        <v>202602</v>
      </c>
      <c r="S44">
        <f t="shared" si="22"/>
        <v>202702</v>
      </c>
    </row>
    <row r="45" spans="1:74" x14ac:dyDescent="0.35">
      <c r="A45" t="s">
        <v>951</v>
      </c>
      <c r="B45" s="7">
        <f>AVERAGE(B23:B37)</f>
        <v>79.00333333333333</v>
      </c>
      <c r="C45" s="7">
        <f t="shared" ref="C45:F45" si="23">AVERAGE(C23:C37)</f>
        <v>77.047999999999988</v>
      </c>
      <c r="D45" s="7">
        <f t="shared" si="23"/>
        <v>75.032666666666671</v>
      </c>
      <c r="E45" s="7">
        <f t="shared" si="23"/>
        <v>72.430000000000007</v>
      </c>
      <c r="F45" s="7">
        <f t="shared" si="23"/>
        <v>70.112666666666669</v>
      </c>
      <c r="G45" s="7"/>
      <c r="H45" s="7"/>
      <c r="I45" s="7"/>
      <c r="J45" s="7"/>
      <c r="K45" s="7"/>
      <c r="N45" t="s">
        <v>951</v>
      </c>
      <c r="O45" s="7">
        <f>AVERAGE(O23:O37)</f>
        <v>65.734285714285718</v>
      </c>
      <c r="P45" s="7">
        <f t="shared" ref="P45:S45" si="24">AVERAGE(P23:P37)</f>
        <v>64.312857142857141</v>
      </c>
      <c r="Q45" s="7">
        <f t="shared" si="24"/>
        <v>63.521428571428565</v>
      </c>
      <c r="R45" s="7">
        <f t="shared" si="24"/>
        <v>63.469999999999992</v>
      </c>
      <c r="S45" s="7">
        <f t="shared" si="24"/>
        <v>64.408571428571435</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957</v>
      </c>
      <c r="N47" s="11" t="s">
        <v>957</v>
      </c>
    </row>
    <row r="48" spans="1:74" x14ac:dyDescent="0.35">
      <c r="B48">
        <f>B44</f>
        <v>202501</v>
      </c>
      <c r="C48">
        <f>IF(RIGHT(B48)="4",B48+97,B48+1)</f>
        <v>202502</v>
      </c>
      <c r="D48">
        <f t="shared" ref="D48:F48" si="25">IF(RIGHT(C48)="4",C48+97,C48+1)</f>
        <v>202503</v>
      </c>
      <c r="E48">
        <f t="shared" si="25"/>
        <v>202504</v>
      </c>
      <c r="F48">
        <f t="shared" si="25"/>
        <v>202601</v>
      </c>
      <c r="G48">
        <f t="shared" ref="G48" si="26">IF(RIGHT(F48)="4",F48+97,F48+1)</f>
        <v>202602</v>
      </c>
      <c r="H48">
        <f t="shared" ref="H48" si="27">IF(RIGHT(G48)="4",G48+97,G48+1)</f>
        <v>202603</v>
      </c>
      <c r="I48">
        <f t="shared" ref="I48" si="28">IF(RIGHT(H48)="4",H48+97,H48+1)</f>
        <v>202604</v>
      </c>
      <c r="J48">
        <f t="shared" ref="J48:L48" si="29">IF(RIGHT(I48)="4",I48+97,I48+1)</f>
        <v>202701</v>
      </c>
      <c r="K48">
        <f t="shared" si="29"/>
        <v>202702</v>
      </c>
      <c r="L48">
        <f t="shared" si="29"/>
        <v>202703</v>
      </c>
      <c r="O48">
        <f>O44</f>
        <v>202502</v>
      </c>
      <c r="P48">
        <f>IF(RIGHT(O48)="4",O48+97,O48+1)</f>
        <v>202503</v>
      </c>
      <c r="Q48">
        <f t="shared" ref="Q48:W48" si="30">IF(RIGHT(P48)="4",P48+97,P48+1)</f>
        <v>202504</v>
      </c>
      <c r="R48">
        <f t="shared" si="30"/>
        <v>202601</v>
      </c>
      <c r="S48">
        <f t="shared" si="30"/>
        <v>202602</v>
      </c>
      <c r="T48">
        <f t="shared" si="30"/>
        <v>202603</v>
      </c>
      <c r="U48">
        <f t="shared" si="30"/>
        <v>202604</v>
      </c>
      <c r="V48">
        <f t="shared" si="30"/>
        <v>202701</v>
      </c>
      <c r="W48">
        <f t="shared" si="30"/>
        <v>202702</v>
      </c>
    </row>
    <row r="49" spans="1:34" x14ac:dyDescent="0.35">
      <c r="A49" t="str">
        <f>A1</f>
        <v>February 2025 MPR</v>
      </c>
      <c r="B49" s="7">
        <f>AVERAGEIF($B$44:$F$44,B48,$B$45:$F$45)</f>
        <v>79.00333333333333</v>
      </c>
      <c r="C49" s="7">
        <f>AVERAGEIF($B$44:$F$44,C48,$B$45:$F$45)</f>
        <v>77.047999999999988</v>
      </c>
      <c r="D49" s="7">
        <f>AVERAGEIF($B$44:$F$44,D48,$B$45:$F$45)</f>
        <v>75.032666666666671</v>
      </c>
      <c r="E49" s="25">
        <f>AVERAGE(D49,F49)</f>
        <v>73.731333333333339</v>
      </c>
      <c r="F49" s="7">
        <f>AVERAGEIF($B$44:$F$44,F48,$B$45:$F$45)</f>
        <v>72.430000000000007</v>
      </c>
      <c r="G49" s="25">
        <f>F49+(J49-F49)*1/4</f>
        <v>71.850666666666669</v>
      </c>
      <c r="H49" s="25">
        <f>G49+(J49-F49)*1/4</f>
        <v>71.271333333333331</v>
      </c>
      <c r="I49" s="25">
        <f>H49+(J49-F49)*1/4</f>
        <v>70.691999999999993</v>
      </c>
      <c r="J49" s="7">
        <f t="shared" ref="J49:L49" si="31">AVERAGEIF($B$44:$F$44,J48,$B$45:$F$45)</f>
        <v>70.112666666666669</v>
      </c>
      <c r="K49" s="7" t="e">
        <f t="shared" si="31"/>
        <v>#DIV/0!</v>
      </c>
      <c r="L49" s="7" t="e">
        <f t="shared" si="31"/>
        <v>#DIV/0!</v>
      </c>
      <c r="N49" t="str">
        <f>N1</f>
        <v>May 2025 MPR</v>
      </c>
      <c r="O49" s="7">
        <f>AVERAGEIF($O$44:$BJ$44,O48,$O$45:$BJ$45)</f>
        <v>65.734285714285718</v>
      </c>
      <c r="P49" s="7">
        <f t="shared" ref="P49:W49" si="32">AVERAGEIF($O$44:$BJ$44,P48,$O$45:$BJ$45)</f>
        <v>64.312857142857141</v>
      </c>
      <c r="Q49" s="7">
        <f t="shared" si="32"/>
        <v>63.521428571428565</v>
      </c>
      <c r="R49" s="25">
        <f>AVERAGE(Q49,S49)</f>
        <v>63.495714285714278</v>
      </c>
      <c r="S49" s="7">
        <f t="shared" si="32"/>
        <v>63.469999999999992</v>
      </c>
      <c r="T49" s="25">
        <f>S49+(W49-S49)*1/4</f>
        <v>63.704642857142851</v>
      </c>
      <c r="U49" s="25">
        <f>T49+(W49-S49)*1/4</f>
        <v>63.93928571428571</v>
      </c>
      <c r="V49" s="25">
        <f>U49+(W49-S49)*1/4</f>
        <v>64.173928571428576</v>
      </c>
      <c r="W49" s="7">
        <f t="shared" si="32"/>
        <v>64.408571428571435</v>
      </c>
      <c r="X49" s="7"/>
      <c r="Y49" s="7"/>
      <c r="Z49" s="7"/>
      <c r="AA49" s="7"/>
      <c r="AB49" s="7"/>
      <c r="AC49" s="7"/>
      <c r="AD49" s="7"/>
      <c r="AE49" s="7"/>
      <c r="AF49" s="7"/>
      <c r="AG49" s="7"/>
      <c r="AH49" s="7"/>
    </row>
    <row r="52" spans="1:34" x14ac:dyDescent="0.35">
      <c r="N52" s="8" t="s">
        <v>960</v>
      </c>
    </row>
    <row r="53" spans="1:34"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row>
    <row r="54" spans="1:34" x14ac:dyDescent="0.35">
      <c r="O54">
        <v>202301</v>
      </c>
      <c r="P54">
        <f>IF(RIGHT(O54)="4",O54+97,O54+1)</f>
        <v>202302</v>
      </c>
      <c r="Q54">
        <f t="shared" ref="Q54:AH54" si="33">IF(RIGHT(P54)="4",P54+97,P54+1)</f>
        <v>202303</v>
      </c>
      <c r="R54">
        <f t="shared" si="33"/>
        <v>202304</v>
      </c>
      <c r="S54">
        <f t="shared" si="33"/>
        <v>202401</v>
      </c>
      <c r="T54">
        <f t="shared" si="33"/>
        <v>202402</v>
      </c>
      <c r="U54">
        <f t="shared" si="33"/>
        <v>202403</v>
      </c>
      <c r="V54">
        <f t="shared" si="33"/>
        <v>202404</v>
      </c>
      <c r="W54">
        <f t="shared" si="33"/>
        <v>202501</v>
      </c>
      <c r="X54">
        <f t="shared" si="33"/>
        <v>202502</v>
      </c>
      <c r="Y54">
        <f t="shared" si="33"/>
        <v>202503</v>
      </c>
      <c r="Z54">
        <f t="shared" si="33"/>
        <v>202504</v>
      </c>
      <c r="AA54">
        <f t="shared" si="33"/>
        <v>202601</v>
      </c>
      <c r="AB54">
        <f>IF(RIGHT(AA54)="4",AA54+97,AA54+1)</f>
        <v>202602</v>
      </c>
      <c r="AC54">
        <f t="shared" si="33"/>
        <v>202603</v>
      </c>
      <c r="AD54">
        <f t="shared" si="33"/>
        <v>202604</v>
      </c>
      <c r="AE54">
        <f t="shared" si="33"/>
        <v>202701</v>
      </c>
      <c r="AF54">
        <f t="shared" si="33"/>
        <v>202702</v>
      </c>
      <c r="AG54">
        <f t="shared" si="33"/>
        <v>202703</v>
      </c>
      <c r="AH54">
        <f t="shared" si="33"/>
        <v>202704</v>
      </c>
    </row>
    <row r="55" spans="1:34" x14ac:dyDescent="0.35">
      <c r="N55" t="str">
        <f>A49</f>
        <v>February 2025 MPR</v>
      </c>
      <c r="O55" s="7" t="e">
        <f>HLOOKUP(O$54,$B$48:$J$49,2,FALSE)</f>
        <v>#N/A</v>
      </c>
      <c r="P55" s="7" t="e">
        <f t="shared" ref="P55:AH55" si="34">HLOOKUP(P$54,$B$48:$J$49,2,FALSE)</f>
        <v>#N/A</v>
      </c>
      <c r="Q55" s="7" t="e">
        <f t="shared" si="34"/>
        <v>#N/A</v>
      </c>
      <c r="R55" s="7" t="e">
        <f t="shared" si="34"/>
        <v>#N/A</v>
      </c>
      <c r="S55" s="7" t="e">
        <f t="shared" si="34"/>
        <v>#N/A</v>
      </c>
      <c r="T55" s="7" t="e">
        <f t="shared" si="34"/>
        <v>#N/A</v>
      </c>
      <c r="U55" s="7" t="e">
        <f t="shared" si="34"/>
        <v>#N/A</v>
      </c>
      <c r="V55" s="7" t="e">
        <f t="shared" si="34"/>
        <v>#N/A</v>
      </c>
      <c r="W55" s="7">
        <f t="shared" si="34"/>
        <v>79.00333333333333</v>
      </c>
      <c r="X55" s="7">
        <f t="shared" si="34"/>
        <v>77.047999999999988</v>
      </c>
      <c r="Y55" s="7">
        <f t="shared" si="34"/>
        <v>75.032666666666671</v>
      </c>
      <c r="Z55" s="7">
        <f t="shared" si="34"/>
        <v>73.731333333333339</v>
      </c>
      <c r="AA55" s="7">
        <f t="shared" si="34"/>
        <v>72.430000000000007</v>
      </c>
      <c r="AB55" s="7">
        <f t="shared" si="34"/>
        <v>71.850666666666669</v>
      </c>
      <c r="AC55" s="7">
        <f t="shared" si="34"/>
        <v>71.271333333333331</v>
      </c>
      <c r="AD55" s="7">
        <f t="shared" si="34"/>
        <v>70.691999999999993</v>
      </c>
      <c r="AE55" s="7">
        <f t="shared" si="34"/>
        <v>70.112666666666669</v>
      </c>
      <c r="AF55" s="7" t="e">
        <f t="shared" si="34"/>
        <v>#N/A</v>
      </c>
      <c r="AG55" s="7" t="e">
        <f t="shared" si="34"/>
        <v>#N/A</v>
      </c>
      <c r="AH55" s="7" t="e">
        <f t="shared" si="34"/>
        <v>#N/A</v>
      </c>
    </row>
    <row r="56" spans="1:34" x14ac:dyDescent="0.35">
      <c r="N56" t="str">
        <f>N49</f>
        <v>May 2025 MPR</v>
      </c>
      <c r="O56" s="7" t="e">
        <f t="shared" ref="O56:AH56" si="35">HLOOKUP(O$54,$O$48:$AE$49,2,FALSE)</f>
        <v>#N/A</v>
      </c>
      <c r="P56" s="7" t="e">
        <f t="shared" si="35"/>
        <v>#N/A</v>
      </c>
      <c r="Q56" s="7" t="e">
        <f t="shared" si="35"/>
        <v>#N/A</v>
      </c>
      <c r="R56" s="7" t="e">
        <f t="shared" si="35"/>
        <v>#N/A</v>
      </c>
      <c r="S56" s="7" t="e">
        <f t="shared" si="35"/>
        <v>#N/A</v>
      </c>
      <c r="T56" s="7" t="e">
        <f t="shared" si="35"/>
        <v>#N/A</v>
      </c>
      <c r="U56" s="7" t="e">
        <f t="shared" si="35"/>
        <v>#N/A</v>
      </c>
      <c r="V56" s="7" t="e">
        <f t="shared" si="35"/>
        <v>#N/A</v>
      </c>
      <c r="W56" s="7" t="e">
        <f t="shared" si="35"/>
        <v>#N/A</v>
      </c>
      <c r="X56" s="7">
        <f t="shared" si="35"/>
        <v>65.734285714285718</v>
      </c>
      <c r="Y56" s="7">
        <f t="shared" si="35"/>
        <v>64.312857142857141</v>
      </c>
      <c r="Z56" s="7">
        <f t="shared" si="35"/>
        <v>63.521428571428565</v>
      </c>
      <c r="AA56" s="7">
        <f t="shared" si="35"/>
        <v>63.495714285714278</v>
      </c>
      <c r="AB56" s="7">
        <f t="shared" si="35"/>
        <v>63.469999999999992</v>
      </c>
      <c r="AC56" s="7">
        <f t="shared" si="35"/>
        <v>63.704642857142851</v>
      </c>
      <c r="AD56" s="7">
        <f t="shared" si="35"/>
        <v>63.93928571428571</v>
      </c>
      <c r="AE56" s="7">
        <f t="shared" si="35"/>
        <v>64.173928571428576</v>
      </c>
      <c r="AF56" s="7">
        <f t="shared" si="35"/>
        <v>64.408571428571435</v>
      </c>
      <c r="AG56" s="7" t="e">
        <f t="shared" si="35"/>
        <v>#N/A</v>
      </c>
      <c r="AH56" s="7" t="e">
        <f t="shared" si="35"/>
        <v>#N/A</v>
      </c>
    </row>
    <row r="57" spans="1:34" x14ac:dyDescent="0.35">
      <c r="N57" t="s">
        <v>958</v>
      </c>
      <c r="U57" s="7" t="e">
        <f>U56-U55</f>
        <v>#N/A</v>
      </c>
      <c r="V57" s="7" t="e">
        <f t="shared" ref="V57:AE57" si="36">V56-V55</f>
        <v>#N/A</v>
      </c>
      <c r="W57" s="7" t="e">
        <f t="shared" si="36"/>
        <v>#N/A</v>
      </c>
      <c r="X57" s="7">
        <f t="shared" si="36"/>
        <v>-11.313714285714269</v>
      </c>
      <c r="Y57" s="7">
        <f t="shared" si="36"/>
        <v>-10.719809523809531</v>
      </c>
      <c r="Z57" s="7">
        <f t="shared" si="36"/>
        <v>-10.209904761904774</v>
      </c>
      <c r="AA57" s="7">
        <f t="shared" si="36"/>
        <v>-8.9342857142857284</v>
      </c>
      <c r="AB57" s="7">
        <f t="shared" si="36"/>
        <v>-8.3806666666666771</v>
      </c>
      <c r="AC57" s="7">
        <f t="shared" si="36"/>
        <v>-7.5666904761904803</v>
      </c>
      <c r="AD57" s="7">
        <f t="shared" si="36"/>
        <v>-6.7527142857142834</v>
      </c>
      <c r="AE57" s="7">
        <f t="shared" si="36"/>
        <v>-5.9387380952380937</v>
      </c>
      <c r="AF57" s="7" t="e">
        <f t="shared" ref="AF57:AH57" si="37">AF56-AF55</f>
        <v>#N/A</v>
      </c>
      <c r="AG57" s="7" t="e">
        <f t="shared" si="37"/>
        <v>#N/A</v>
      </c>
      <c r="AH57" s="7" t="e">
        <f t="shared" si="37"/>
        <v>#N/A</v>
      </c>
    </row>
    <row r="58" spans="1:34" x14ac:dyDescent="0.35">
      <c r="N58" t="s">
        <v>1988</v>
      </c>
      <c r="U58" s="4" t="e">
        <f>100*((U56/U55)-1)</f>
        <v>#N/A</v>
      </c>
      <c r="V58" s="4" t="e">
        <f t="shared" ref="V58:AE58" si="38">100*((V56/V55)-1)</f>
        <v>#N/A</v>
      </c>
      <c r="W58" s="4" t="e">
        <f t="shared" si="38"/>
        <v>#N/A</v>
      </c>
      <c r="X58" s="4">
        <f t="shared" si="38"/>
        <v>-14.683981785009692</v>
      </c>
      <c r="Y58" s="4">
        <f t="shared" si="38"/>
        <v>-14.286856645296087</v>
      </c>
      <c r="Z58" s="4">
        <f t="shared" si="38"/>
        <v>-13.847443549876726</v>
      </c>
      <c r="AA58" s="4">
        <f t="shared" si="38"/>
        <v>-12.335062424804267</v>
      </c>
      <c r="AB58" s="4">
        <f t="shared" si="38"/>
        <v>-11.664006828978636</v>
      </c>
      <c r="AC58" s="4">
        <f t="shared" si="38"/>
        <v>-10.616737645136165</v>
      </c>
      <c r="AD58" s="4">
        <f t="shared" si="38"/>
        <v>-9.5523033521675451</v>
      </c>
      <c r="AE58" s="4">
        <f t="shared" si="38"/>
        <v>-8.4702784497876156</v>
      </c>
      <c r="AF58" s="4" t="e">
        <f t="shared" ref="AF58:AH58" si="39">100*((AF56/AF55)-1)</f>
        <v>#N/A</v>
      </c>
      <c r="AG58" s="4" t="e">
        <f t="shared" si="39"/>
        <v>#N/A</v>
      </c>
      <c r="AH58" s="4" t="e">
        <f t="shared" si="39"/>
        <v>#N/A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11" activePane="bottomRight" state="frozen"/>
      <selection activeCell="O33" sqref="O33"/>
      <selection pane="topRight" activeCell="O33" sqref="O33"/>
      <selection pane="bottomLeft" activeCell="O33" sqref="O33"/>
      <selection pane="bottomRight" activeCell="E29" sqref="E29"/>
    </sheetView>
  </sheetViews>
  <sheetFormatPr defaultRowHeight="14.5" x14ac:dyDescent="0.35"/>
  <cols>
    <col min="1" max="5" width="10.7265625" bestFit="1" customWidth="1"/>
    <col min="7" max="23" width="10.7265625" bestFit="1" customWidth="1"/>
  </cols>
  <sheetData>
    <row r="1" spans="1:23" x14ac:dyDescent="0.35">
      <c r="A1" s="49" t="str">
        <f>'Market pricing dates'!A2</f>
        <v>February 2025 MPR</v>
      </c>
      <c r="C1" t="str">
        <f>'Market pricing dates'!A12</f>
        <v>15 working days to 31 Jan 2025</v>
      </c>
      <c r="G1" s="49" t="str">
        <f>'Market pricing dates'!D2</f>
        <v>May 2025 MPR</v>
      </c>
      <c r="I1" t="str">
        <f>'Market pricing dates'!D12</f>
        <v>15 working days to 29 Apr 2025</v>
      </c>
    </row>
    <row r="2" spans="1:23" x14ac:dyDescent="0.35">
      <c r="A2" t="s">
        <v>946</v>
      </c>
      <c r="B2">
        <f>HAVERD!FO$1</f>
        <v>171</v>
      </c>
      <c r="C2">
        <f t="shared" ref="C2:E2" si="0">+B2+1</f>
        <v>172</v>
      </c>
      <c r="D2">
        <f t="shared" si="0"/>
        <v>173</v>
      </c>
      <c r="E2">
        <f t="shared" si="0"/>
        <v>174</v>
      </c>
      <c r="G2" t="s">
        <v>946</v>
      </c>
      <c r="H2">
        <f>HAVERD!FO$1</f>
        <v>171</v>
      </c>
      <c r="I2">
        <f t="shared" ref="I2:K2" si="1">+H2+1</f>
        <v>172</v>
      </c>
      <c r="J2">
        <f t="shared" si="1"/>
        <v>173</v>
      </c>
      <c r="K2">
        <f t="shared" si="1"/>
        <v>174</v>
      </c>
    </row>
    <row r="3" spans="1:23" x14ac:dyDescent="0.35">
      <c r="A3" t="s">
        <v>947</v>
      </c>
      <c r="B3" t="str">
        <f>HAVERD!FO$2</f>
        <v>£EER broad</v>
      </c>
      <c r="C3" t="str">
        <f>HAVERD!FP$2</f>
        <v>Oil price</v>
      </c>
      <c r="D3" t="str">
        <f>HAVERD!FQ$2</f>
        <v>RXD</v>
      </c>
      <c r="E3" t="str">
        <f>HAVERD!FR$2</f>
        <v>£ oil price</v>
      </c>
      <c r="G3" t="s">
        <v>947</v>
      </c>
      <c r="H3" t="str">
        <f>HAVERD!FO$2</f>
        <v>£EER broad</v>
      </c>
      <c r="I3" t="str">
        <f>HAVERD!FP$2</f>
        <v>Oil price</v>
      </c>
      <c r="J3" t="str">
        <f>HAVERD!FQ$2</f>
        <v>RXD</v>
      </c>
      <c r="K3" t="str">
        <f>HAVERD!FR$2</f>
        <v>£ oil price</v>
      </c>
    </row>
    <row r="4" spans="1:23" x14ac:dyDescent="0.35">
      <c r="A4" t="s">
        <v>948</v>
      </c>
      <c r="C4">
        <v>30.4166667</v>
      </c>
      <c r="D4">
        <f>+C4+30.4166667</f>
        <v>60.833333400000001</v>
      </c>
      <c r="E4">
        <f t="shared" ref="E4" si="2">+D4+30.4166667</f>
        <v>91.250000099999994</v>
      </c>
      <c r="G4" t="s">
        <v>948</v>
      </c>
      <c r="I4">
        <v>30.4166667</v>
      </c>
      <c r="J4">
        <f>+I4+30.4166667</f>
        <v>60.833333400000001</v>
      </c>
      <c r="K4">
        <f t="shared" ref="K4" si="3">+J4+30.4166667</f>
        <v>91.250000099999994</v>
      </c>
    </row>
    <row r="5" spans="1:23" x14ac:dyDescent="0.35">
      <c r="A5" s="8" t="s">
        <v>949</v>
      </c>
      <c r="G5" s="8" t="s">
        <v>949</v>
      </c>
    </row>
    <row r="6" spans="1:23" x14ac:dyDescent="0.35">
      <c r="A6" s="6">
        <f t="shared" ref="A6:A14" si="4">A11-7</f>
        <v>45670</v>
      </c>
      <c r="B6" s="6">
        <f>A6</f>
        <v>45670</v>
      </c>
      <c r="C6" s="6">
        <f>$B6+C$4</f>
        <v>45700.416666700003</v>
      </c>
      <c r="D6" s="6">
        <f t="shared" ref="D6:E10" si="5">$B6+D$4</f>
        <v>45730.833333399998</v>
      </c>
      <c r="E6" s="6">
        <f t="shared" si="5"/>
        <v>45761.250000100001</v>
      </c>
      <c r="G6" s="6">
        <f t="shared" ref="G6:G14" si="6">G11-7</f>
        <v>45756</v>
      </c>
      <c r="H6" s="6">
        <f>G6</f>
        <v>45756</v>
      </c>
      <c r="I6" s="6">
        <f>$G6+I$4</f>
        <v>45786.416666700003</v>
      </c>
      <c r="J6" s="6">
        <f t="shared" ref="J6:K11" si="7">$G6+J$4</f>
        <v>45816.833333399998</v>
      </c>
      <c r="K6" s="6">
        <f t="shared" si="7"/>
        <v>45847.250000100001</v>
      </c>
      <c r="L6" s="6"/>
      <c r="M6" s="6"/>
      <c r="N6" s="6"/>
      <c r="O6" s="6"/>
      <c r="P6" s="6"/>
      <c r="Q6" s="6"/>
      <c r="R6" s="6"/>
      <c r="S6" s="6"/>
      <c r="T6" s="6"/>
      <c r="U6" s="6"/>
      <c r="V6" s="6"/>
      <c r="W6" s="6"/>
    </row>
    <row r="7" spans="1:23" x14ac:dyDescent="0.35">
      <c r="A7" s="6">
        <f t="shared" si="4"/>
        <v>45671</v>
      </c>
      <c r="B7" s="6">
        <f t="shared" ref="B7:B18" si="8">A7</f>
        <v>45671</v>
      </c>
      <c r="C7" s="6">
        <f t="shared" ref="C7:E20" si="9">$B7+C$4</f>
        <v>45701.416666700003</v>
      </c>
      <c r="D7" s="6">
        <f t="shared" si="5"/>
        <v>45731.833333399998</v>
      </c>
      <c r="E7" s="6">
        <f t="shared" si="5"/>
        <v>45762.250000100001</v>
      </c>
      <c r="G7" s="6">
        <f t="shared" si="6"/>
        <v>45757</v>
      </c>
      <c r="H7" s="6">
        <f t="shared" ref="H7:H18" si="10">G7</f>
        <v>45757</v>
      </c>
      <c r="I7" s="6">
        <f t="shared" ref="I7:K20" si="11">$G7+I$4</f>
        <v>45787.416666700003</v>
      </c>
      <c r="J7" s="6">
        <f t="shared" si="11"/>
        <v>45817.833333399998</v>
      </c>
      <c r="K7" s="6">
        <f t="shared" si="11"/>
        <v>45848.250000100001</v>
      </c>
      <c r="L7" s="6"/>
      <c r="M7" s="6"/>
      <c r="N7" s="6"/>
      <c r="O7" s="6"/>
      <c r="P7" s="6"/>
      <c r="Q7" s="6"/>
      <c r="R7" s="6"/>
      <c r="S7" s="6"/>
      <c r="T7" s="6"/>
      <c r="U7" s="6"/>
      <c r="V7" s="6"/>
      <c r="W7" s="6"/>
    </row>
    <row r="8" spans="1:23" x14ac:dyDescent="0.35">
      <c r="A8" s="6">
        <f t="shared" si="4"/>
        <v>45672</v>
      </c>
      <c r="B8" s="6">
        <f t="shared" si="8"/>
        <v>45672</v>
      </c>
      <c r="C8" s="6">
        <f t="shared" si="9"/>
        <v>45702.416666700003</v>
      </c>
      <c r="D8" s="6">
        <f t="shared" si="5"/>
        <v>45732.833333399998</v>
      </c>
      <c r="E8" s="6">
        <f t="shared" si="5"/>
        <v>45763.250000100001</v>
      </c>
      <c r="G8" s="6">
        <f t="shared" si="6"/>
        <v>45758</v>
      </c>
      <c r="H8" s="6">
        <f t="shared" si="10"/>
        <v>45758</v>
      </c>
      <c r="I8" s="6">
        <f t="shared" si="11"/>
        <v>45788.416666700003</v>
      </c>
      <c r="J8" s="6">
        <f t="shared" si="7"/>
        <v>45818.833333399998</v>
      </c>
      <c r="K8" s="6">
        <f t="shared" si="7"/>
        <v>45849.250000100001</v>
      </c>
      <c r="L8" s="6"/>
      <c r="M8" s="6"/>
      <c r="N8" s="6"/>
      <c r="O8" s="6"/>
      <c r="P8" s="6"/>
      <c r="Q8" s="6"/>
      <c r="R8" s="6"/>
      <c r="S8" s="6"/>
      <c r="T8" s="6"/>
      <c r="U8" s="6"/>
      <c r="V8" s="6"/>
      <c r="W8" s="6"/>
    </row>
    <row r="9" spans="1:23" x14ac:dyDescent="0.35">
      <c r="A9" s="6">
        <f t="shared" si="4"/>
        <v>45673</v>
      </c>
      <c r="B9" s="6">
        <f t="shared" si="8"/>
        <v>45673</v>
      </c>
      <c r="C9" s="6">
        <f t="shared" si="9"/>
        <v>45703.416666700003</v>
      </c>
      <c r="D9" s="6">
        <f t="shared" si="5"/>
        <v>45733.833333399998</v>
      </c>
      <c r="E9" s="6">
        <f t="shared" si="5"/>
        <v>45764.250000100001</v>
      </c>
      <c r="G9" s="6">
        <f t="shared" si="6"/>
        <v>45761</v>
      </c>
      <c r="H9" s="6">
        <f t="shared" si="10"/>
        <v>45761</v>
      </c>
      <c r="I9" s="6">
        <f t="shared" si="11"/>
        <v>45791.416666700003</v>
      </c>
      <c r="J9" s="6">
        <f t="shared" si="7"/>
        <v>45821.833333399998</v>
      </c>
      <c r="K9" s="6">
        <f t="shared" si="7"/>
        <v>45852.250000100001</v>
      </c>
      <c r="L9" s="6"/>
      <c r="M9" s="6"/>
      <c r="N9" s="6"/>
      <c r="O9" s="6"/>
      <c r="P9" s="6"/>
      <c r="Q9" s="6"/>
      <c r="R9" s="6"/>
      <c r="S9" s="6"/>
      <c r="T9" s="6"/>
      <c r="U9" s="6"/>
      <c r="V9" s="6"/>
      <c r="W9" s="6"/>
    </row>
    <row r="10" spans="1:23" x14ac:dyDescent="0.35">
      <c r="A10" s="6">
        <f t="shared" si="4"/>
        <v>45674</v>
      </c>
      <c r="B10" s="6">
        <f t="shared" si="8"/>
        <v>45674</v>
      </c>
      <c r="C10" s="6">
        <f t="shared" si="9"/>
        <v>45704.416666700003</v>
      </c>
      <c r="D10" s="6">
        <f t="shared" si="5"/>
        <v>45734.833333399998</v>
      </c>
      <c r="E10" s="6">
        <f t="shared" si="5"/>
        <v>45765.250000100001</v>
      </c>
      <c r="G10" s="6">
        <f t="shared" si="6"/>
        <v>45762</v>
      </c>
      <c r="H10" s="6">
        <f t="shared" si="10"/>
        <v>45762</v>
      </c>
      <c r="I10" s="6">
        <f t="shared" si="11"/>
        <v>45792.416666700003</v>
      </c>
      <c r="J10" s="6">
        <f t="shared" si="7"/>
        <v>45822.833333399998</v>
      </c>
      <c r="K10" s="6">
        <f t="shared" si="7"/>
        <v>45853.250000100001</v>
      </c>
      <c r="L10" s="6"/>
      <c r="M10" s="6"/>
      <c r="N10" s="6"/>
      <c r="O10" s="6"/>
      <c r="P10" s="6"/>
      <c r="Q10" s="6"/>
      <c r="R10" s="6"/>
      <c r="S10" s="6"/>
      <c r="T10" s="6"/>
      <c r="U10" s="6"/>
      <c r="V10" s="6"/>
      <c r="W10" s="6"/>
    </row>
    <row r="11" spans="1:23" x14ac:dyDescent="0.35">
      <c r="A11" s="6">
        <f t="shared" si="4"/>
        <v>45677</v>
      </c>
      <c r="B11" s="6">
        <f t="shared" si="8"/>
        <v>45677</v>
      </c>
      <c r="C11" s="6">
        <f t="shared" si="9"/>
        <v>45707.416666700003</v>
      </c>
      <c r="D11" s="6">
        <f t="shared" si="9"/>
        <v>45737.833333399998</v>
      </c>
      <c r="E11" s="6">
        <f t="shared" si="9"/>
        <v>45768.250000100001</v>
      </c>
      <c r="G11" s="6">
        <f t="shared" si="6"/>
        <v>45763</v>
      </c>
      <c r="H11" s="6">
        <f t="shared" si="10"/>
        <v>45763</v>
      </c>
      <c r="I11" s="6">
        <f t="shared" si="11"/>
        <v>45793.416666700003</v>
      </c>
      <c r="J11" s="6">
        <f t="shared" si="7"/>
        <v>45823.833333399998</v>
      </c>
      <c r="K11" s="6">
        <f t="shared" si="7"/>
        <v>45854.250000100001</v>
      </c>
      <c r="L11" s="6"/>
      <c r="M11" s="6"/>
      <c r="N11" s="6"/>
      <c r="O11" s="6"/>
      <c r="P11" s="6"/>
      <c r="Q11" s="6"/>
      <c r="R11" s="6"/>
      <c r="S11" s="6"/>
      <c r="T11" s="6"/>
      <c r="U11" s="6"/>
      <c r="V11" s="6"/>
      <c r="W11" s="6"/>
    </row>
    <row r="12" spans="1:23" x14ac:dyDescent="0.35">
      <c r="A12" s="6">
        <f t="shared" si="4"/>
        <v>45678</v>
      </c>
      <c r="B12" s="6">
        <f t="shared" si="8"/>
        <v>45678</v>
      </c>
      <c r="C12" s="6">
        <f t="shared" si="9"/>
        <v>45708.416666700003</v>
      </c>
      <c r="D12" s="6">
        <f t="shared" si="9"/>
        <v>45738.833333399998</v>
      </c>
      <c r="E12" s="6">
        <f t="shared" si="9"/>
        <v>45769.250000100001</v>
      </c>
      <c r="G12" s="6">
        <f t="shared" si="6"/>
        <v>45764</v>
      </c>
      <c r="H12" s="6">
        <f t="shared" si="10"/>
        <v>45764</v>
      </c>
      <c r="I12" s="6">
        <f t="shared" si="11"/>
        <v>45794.416666700003</v>
      </c>
      <c r="J12" s="6">
        <f t="shared" si="11"/>
        <v>45824.833333399998</v>
      </c>
      <c r="K12" s="6">
        <f t="shared" si="11"/>
        <v>45855.250000100001</v>
      </c>
      <c r="L12" s="6"/>
      <c r="M12" s="6"/>
      <c r="N12" s="6"/>
      <c r="O12" s="6"/>
      <c r="P12" s="6"/>
      <c r="Q12" s="6"/>
      <c r="R12" s="6"/>
      <c r="S12" s="6"/>
      <c r="T12" s="6"/>
      <c r="U12" s="6"/>
      <c r="V12" s="6"/>
      <c r="W12" s="6"/>
    </row>
    <row r="13" spans="1:23" x14ac:dyDescent="0.35">
      <c r="A13" s="6">
        <f t="shared" si="4"/>
        <v>45679</v>
      </c>
      <c r="B13" s="6">
        <f t="shared" si="8"/>
        <v>45679</v>
      </c>
      <c r="C13" s="6">
        <f t="shared" si="9"/>
        <v>45709.416666700003</v>
      </c>
      <c r="D13" s="6">
        <f t="shared" si="9"/>
        <v>45739.833333399998</v>
      </c>
      <c r="E13" s="6">
        <f t="shared" si="9"/>
        <v>45770.250000100001</v>
      </c>
      <c r="G13" s="6">
        <f t="shared" si="6"/>
        <v>45765</v>
      </c>
      <c r="H13" s="6">
        <f t="shared" si="10"/>
        <v>45765</v>
      </c>
      <c r="I13" s="6">
        <f t="shared" si="11"/>
        <v>45795.416666700003</v>
      </c>
      <c r="J13" s="6">
        <f t="shared" si="11"/>
        <v>45825.833333399998</v>
      </c>
      <c r="K13" s="6">
        <f t="shared" si="11"/>
        <v>45856.250000100001</v>
      </c>
      <c r="L13" s="6"/>
      <c r="M13" s="6"/>
      <c r="N13" s="6"/>
      <c r="O13" s="6"/>
      <c r="P13" s="6"/>
      <c r="Q13" s="6"/>
      <c r="R13" s="6"/>
      <c r="S13" s="6"/>
      <c r="T13" s="6"/>
      <c r="U13" s="6"/>
      <c r="V13" s="6"/>
      <c r="W13" s="6"/>
    </row>
    <row r="14" spans="1:23" x14ac:dyDescent="0.35">
      <c r="A14" s="6">
        <f t="shared" si="4"/>
        <v>45680</v>
      </c>
      <c r="B14" s="6">
        <f t="shared" si="8"/>
        <v>45680</v>
      </c>
      <c r="C14" s="6">
        <f t="shared" si="9"/>
        <v>45710.416666700003</v>
      </c>
      <c r="D14" s="6">
        <f t="shared" si="9"/>
        <v>45740.833333399998</v>
      </c>
      <c r="E14" s="6">
        <f t="shared" si="9"/>
        <v>45771.250000100001</v>
      </c>
      <c r="G14" s="6">
        <f t="shared" si="6"/>
        <v>45768</v>
      </c>
      <c r="H14" s="6">
        <f t="shared" si="10"/>
        <v>45768</v>
      </c>
      <c r="I14" s="6">
        <f t="shared" si="11"/>
        <v>45798.416666700003</v>
      </c>
      <c r="J14" s="6">
        <f t="shared" si="11"/>
        <v>45828.833333399998</v>
      </c>
      <c r="K14" s="6">
        <f t="shared" si="11"/>
        <v>45859.250000100001</v>
      </c>
      <c r="L14" s="6"/>
      <c r="M14" s="6"/>
      <c r="N14" s="6"/>
      <c r="O14" s="6"/>
      <c r="P14" s="6"/>
      <c r="Q14" s="6"/>
      <c r="R14" s="6"/>
      <c r="S14" s="6"/>
      <c r="T14" s="6"/>
      <c r="U14" s="6"/>
      <c r="V14" s="6"/>
      <c r="W14" s="6"/>
    </row>
    <row r="15" spans="1:23" x14ac:dyDescent="0.35">
      <c r="A15" s="6">
        <f>A20-7</f>
        <v>45681</v>
      </c>
      <c r="B15" s="6">
        <f t="shared" si="8"/>
        <v>45681</v>
      </c>
      <c r="C15" s="6">
        <f t="shared" si="9"/>
        <v>45711.416666700003</v>
      </c>
      <c r="D15" s="6">
        <f t="shared" si="9"/>
        <v>45741.833333399998</v>
      </c>
      <c r="E15" s="6">
        <f t="shared" si="9"/>
        <v>45772.250000100001</v>
      </c>
      <c r="G15" s="6">
        <f>G20-7</f>
        <v>45769</v>
      </c>
      <c r="H15" s="6">
        <f t="shared" si="10"/>
        <v>45769</v>
      </c>
      <c r="I15" s="6">
        <f t="shared" si="11"/>
        <v>45799.416666700003</v>
      </c>
      <c r="J15" s="6">
        <f t="shared" si="11"/>
        <v>45829.833333399998</v>
      </c>
      <c r="K15" s="6">
        <f t="shared" si="11"/>
        <v>45860.250000100001</v>
      </c>
      <c r="L15" s="6"/>
      <c r="M15" s="6"/>
      <c r="N15" s="6"/>
      <c r="O15" s="6"/>
      <c r="P15" s="6"/>
      <c r="Q15" s="6"/>
      <c r="R15" s="6"/>
      <c r="S15" s="6"/>
      <c r="T15" s="6"/>
      <c r="U15" s="6"/>
      <c r="V15" s="6"/>
      <c r="W15" s="6"/>
    </row>
    <row r="16" spans="1:23" x14ac:dyDescent="0.35">
      <c r="A16" s="12">
        <f>'Market pricing dates'!B5</f>
        <v>45684</v>
      </c>
      <c r="B16" s="6">
        <f t="shared" si="8"/>
        <v>45684</v>
      </c>
      <c r="C16" s="6">
        <f t="shared" si="9"/>
        <v>45714.416666700003</v>
      </c>
      <c r="D16" s="6">
        <f t="shared" si="9"/>
        <v>45744.833333399998</v>
      </c>
      <c r="E16" s="6">
        <f t="shared" si="9"/>
        <v>45775.250000100001</v>
      </c>
      <c r="G16" s="12">
        <f>'Market pricing dates'!E5</f>
        <v>45770</v>
      </c>
      <c r="H16" s="6">
        <f t="shared" si="10"/>
        <v>45770</v>
      </c>
      <c r="I16" s="6">
        <f t="shared" si="11"/>
        <v>45800.416666700003</v>
      </c>
      <c r="J16" s="6">
        <f t="shared" si="11"/>
        <v>45830.833333399998</v>
      </c>
      <c r="K16" s="6">
        <f t="shared" si="11"/>
        <v>45861.250000100001</v>
      </c>
      <c r="L16" s="6"/>
      <c r="M16" s="6"/>
      <c r="N16" s="6"/>
      <c r="O16" s="6"/>
      <c r="P16" s="6"/>
      <c r="Q16" s="6"/>
      <c r="R16" s="6"/>
      <c r="S16" s="6"/>
      <c r="T16" s="6"/>
      <c r="U16" s="6"/>
      <c r="V16" s="6"/>
      <c r="W16" s="6"/>
    </row>
    <row r="17" spans="1:23" x14ac:dyDescent="0.35">
      <c r="A17" s="12">
        <f>'Market pricing dates'!B6</f>
        <v>45685</v>
      </c>
      <c r="B17" s="6">
        <f t="shared" si="8"/>
        <v>45685</v>
      </c>
      <c r="C17" s="6">
        <f t="shared" si="9"/>
        <v>45715.416666700003</v>
      </c>
      <c r="D17" s="6">
        <f t="shared" si="9"/>
        <v>45745.833333399998</v>
      </c>
      <c r="E17" s="6">
        <f t="shared" si="9"/>
        <v>45776.250000100001</v>
      </c>
      <c r="G17" s="12">
        <f>'Market pricing dates'!E6</f>
        <v>45771</v>
      </c>
      <c r="H17" s="6">
        <f t="shared" si="10"/>
        <v>45771</v>
      </c>
      <c r="I17" s="6">
        <f t="shared" si="11"/>
        <v>45801.416666700003</v>
      </c>
      <c r="J17" s="6">
        <f t="shared" si="11"/>
        <v>45831.833333399998</v>
      </c>
      <c r="K17" s="6">
        <f t="shared" si="11"/>
        <v>45862.250000100001</v>
      </c>
      <c r="L17" s="6"/>
      <c r="M17" s="6"/>
      <c r="N17" s="6"/>
      <c r="O17" s="6"/>
      <c r="P17" s="6"/>
      <c r="Q17" s="6"/>
      <c r="R17" s="6"/>
      <c r="S17" s="6"/>
      <c r="T17" s="6"/>
      <c r="U17" s="6"/>
      <c r="V17" s="6"/>
      <c r="W17" s="6"/>
    </row>
    <row r="18" spans="1:23" x14ac:dyDescent="0.35">
      <c r="A18" s="12">
        <f>'Market pricing dates'!B7</f>
        <v>45686</v>
      </c>
      <c r="B18" s="6">
        <f t="shared" si="8"/>
        <v>45686</v>
      </c>
      <c r="C18" s="6">
        <f t="shared" si="9"/>
        <v>45716.416666700003</v>
      </c>
      <c r="D18" s="6">
        <f t="shared" si="9"/>
        <v>45746.833333399998</v>
      </c>
      <c r="E18" s="6">
        <f t="shared" si="9"/>
        <v>45777.250000100001</v>
      </c>
      <c r="G18" s="12">
        <f>'Market pricing dates'!E7</f>
        <v>45772</v>
      </c>
      <c r="H18" s="6">
        <f t="shared" si="10"/>
        <v>45772</v>
      </c>
      <c r="I18" s="6">
        <f t="shared" si="11"/>
        <v>45802.416666700003</v>
      </c>
      <c r="J18" s="6">
        <f t="shared" si="11"/>
        <v>45832.833333399998</v>
      </c>
      <c r="K18" s="6">
        <f t="shared" si="11"/>
        <v>45863.250000100001</v>
      </c>
      <c r="L18" s="6"/>
      <c r="M18" s="6"/>
      <c r="N18" s="6"/>
      <c r="O18" s="6"/>
      <c r="P18" s="6"/>
      <c r="Q18" s="6"/>
      <c r="R18" s="6"/>
      <c r="S18" s="6"/>
      <c r="T18" s="6"/>
      <c r="U18" s="6"/>
      <c r="V18" s="6"/>
      <c r="W18" s="6"/>
    </row>
    <row r="19" spans="1:23" x14ac:dyDescent="0.35">
      <c r="A19" s="12">
        <f>'Market pricing dates'!B8</f>
        <v>45687</v>
      </c>
      <c r="B19" s="6">
        <f>A19</f>
        <v>45687</v>
      </c>
      <c r="C19" s="6">
        <f>$B19+C$4</f>
        <v>45717.416666700003</v>
      </c>
      <c r="D19" s="6">
        <f t="shared" si="9"/>
        <v>45747.833333399998</v>
      </c>
      <c r="E19" s="6">
        <f t="shared" si="9"/>
        <v>45778.250000100001</v>
      </c>
      <c r="G19" s="12">
        <f>'Market pricing dates'!E8</f>
        <v>45775</v>
      </c>
      <c r="H19" s="6">
        <f>G19</f>
        <v>45775</v>
      </c>
      <c r="I19" s="6">
        <f t="shared" si="11"/>
        <v>45805.416666700003</v>
      </c>
      <c r="J19" s="6">
        <f t="shared" si="11"/>
        <v>45835.833333399998</v>
      </c>
      <c r="K19" s="6">
        <f t="shared" si="11"/>
        <v>45866.250000100001</v>
      </c>
      <c r="L19" s="6"/>
      <c r="M19" s="6"/>
      <c r="N19" s="6"/>
      <c r="O19" s="6"/>
      <c r="P19" s="6"/>
      <c r="Q19" s="6"/>
      <c r="R19" s="6"/>
      <c r="S19" s="6"/>
      <c r="T19" s="6"/>
      <c r="U19" s="6"/>
      <c r="V19" s="6"/>
      <c r="W19" s="6"/>
    </row>
    <row r="20" spans="1:23" x14ac:dyDescent="0.35">
      <c r="A20" s="12">
        <f>'Market pricing dates'!B9</f>
        <v>45688</v>
      </c>
      <c r="B20" s="6">
        <f t="shared" ref="B20" si="12">A20</f>
        <v>45688</v>
      </c>
      <c r="C20" s="6">
        <f t="shared" si="9"/>
        <v>45718.416666700003</v>
      </c>
      <c r="D20" s="6">
        <f t="shared" si="9"/>
        <v>45748.833333399998</v>
      </c>
      <c r="E20" s="6">
        <f t="shared" si="9"/>
        <v>45779.250000100001</v>
      </c>
      <c r="G20" s="12">
        <f>'Market pricing dates'!E9</f>
        <v>45776</v>
      </c>
      <c r="H20" s="6">
        <f t="shared" ref="H20" si="13">G20</f>
        <v>45776</v>
      </c>
      <c r="I20" s="6">
        <f t="shared" si="11"/>
        <v>45806.416666700003</v>
      </c>
      <c r="J20" s="6">
        <f t="shared" si="11"/>
        <v>45836.833333399998</v>
      </c>
      <c r="K20" s="6">
        <f t="shared" si="11"/>
        <v>45867.250000100001</v>
      </c>
      <c r="L20" s="6"/>
      <c r="M20" s="6"/>
      <c r="N20" s="6"/>
      <c r="O20" s="6"/>
      <c r="P20" s="6"/>
      <c r="Q20" s="6"/>
      <c r="R20" s="6"/>
      <c r="S20" s="6"/>
      <c r="T20" s="6"/>
      <c r="U20" s="6"/>
      <c r="V20" s="6"/>
      <c r="W20" s="6"/>
    </row>
    <row r="22" spans="1:23" x14ac:dyDescent="0.35">
      <c r="A22" s="8" t="s">
        <v>1873</v>
      </c>
      <c r="G22" s="8" t="s">
        <v>1873</v>
      </c>
    </row>
    <row r="23" spans="1:23" x14ac:dyDescent="0.35">
      <c r="A23" s="6">
        <f t="shared" ref="A23:A37" si="14">A6</f>
        <v>45670</v>
      </c>
      <c r="B23" s="7">
        <f>VLOOKUP($A23,HAVERD!$A:$FV,B$2,FALSE)</f>
        <v>82.734899999999996</v>
      </c>
      <c r="C23" s="7">
        <f>VLOOKUP($A23,HAVERD!$A:$FV,C$2,FALSE)</f>
        <v>82.69</v>
      </c>
      <c r="D23" s="7">
        <f>VLOOKUP($A23,HAVERD!$A:$FV,D$2,FALSE)</f>
        <v>1.2152000000000001</v>
      </c>
      <c r="E23" s="7">
        <f>VLOOKUP($A23,HAVERD!$A:$FV,E$2,FALSE)</f>
        <v>68.046412113232378</v>
      </c>
      <c r="G23" s="6">
        <f t="shared" ref="G23:G37" si="15">G6</f>
        <v>45756</v>
      </c>
      <c r="H23" s="7">
        <f>_xlfn.IFNA(VLOOKUP($G23,HAVERD!$A:$FV,H$2,FALSE),"")</f>
        <v>83.335599999999999</v>
      </c>
      <c r="I23" s="7">
        <f>_xlfn.IFNA(VLOOKUP($G23,HAVERD!$A:$FV,I$2,FALSE),"")</f>
        <v>67.3</v>
      </c>
      <c r="J23" s="7">
        <f>_xlfn.IFNA(VLOOKUP($G23,HAVERD!$A:$FV,J$2,FALSE),"")</f>
        <v>1.2757000000000001</v>
      </c>
      <c r="K23" s="7">
        <f>_xlfn.IFNA(VLOOKUP($G23,HAVERD!$A:$FV,K$2,FALSE),"")</f>
        <v>0</v>
      </c>
      <c r="L23" s="7"/>
      <c r="M23" s="7"/>
      <c r="N23" s="7"/>
      <c r="O23" s="7"/>
      <c r="P23" s="7"/>
      <c r="Q23" s="7"/>
      <c r="R23" s="7"/>
      <c r="S23" s="7"/>
      <c r="T23" s="7"/>
      <c r="U23" s="7"/>
      <c r="V23" s="7"/>
      <c r="W23" s="7"/>
    </row>
    <row r="24" spans="1:23" x14ac:dyDescent="0.35">
      <c r="A24" s="6">
        <f t="shared" si="14"/>
        <v>45671</v>
      </c>
      <c r="B24" s="7">
        <f>VLOOKUP($A24,HAVERD!$A:$FV,B$2,FALSE)</f>
        <v>82.617199999999997</v>
      </c>
      <c r="C24" s="7">
        <f>VLOOKUP($A24,HAVERD!$A:$FV,C$2,FALSE)</f>
        <v>82.39</v>
      </c>
      <c r="D24" s="7">
        <f>VLOOKUP($A24,HAVERD!$A:$FV,D$2,FALSE)</f>
        <v>1.2201</v>
      </c>
      <c r="E24" s="7">
        <f>VLOOKUP($A24,HAVERD!$A:$FV,E$2,FALSE)</f>
        <v>67.527251864601268</v>
      </c>
      <c r="G24" s="6">
        <f t="shared" si="15"/>
        <v>45757</v>
      </c>
      <c r="H24" s="7">
        <f>_xlfn.IFNA(VLOOKUP($G24,HAVERD!$A:$FV,H$2,FALSE),"")</f>
        <v>83.839399999999998</v>
      </c>
      <c r="I24" s="7">
        <f>_xlfn.IFNA(VLOOKUP($G24,HAVERD!$A:$FV,I$2,FALSE),"")</f>
        <v>65.37</v>
      </c>
      <c r="J24" s="7">
        <f>_xlfn.IFNA(VLOOKUP($G24,HAVERD!$A:$FV,J$2,FALSE),"")</f>
        <v>1.296</v>
      </c>
      <c r="K24" s="7">
        <f>_xlfn.IFNA(VLOOKUP($G24,HAVERD!$A:$FV,K$2,FALSE),"")</f>
        <v>0</v>
      </c>
      <c r="L24" s="7"/>
      <c r="M24" s="7"/>
      <c r="N24" s="7"/>
      <c r="O24" s="7"/>
      <c r="P24" s="7"/>
      <c r="Q24" s="7"/>
      <c r="R24" s="7"/>
      <c r="S24" s="7"/>
      <c r="T24" s="7"/>
      <c r="U24" s="7"/>
      <c r="V24" s="7"/>
      <c r="W24" s="7"/>
    </row>
    <row r="25" spans="1:23" x14ac:dyDescent="0.35">
      <c r="A25" s="6">
        <f t="shared" si="14"/>
        <v>45672</v>
      </c>
      <c r="B25" s="7">
        <f>VLOOKUP($A25,HAVERD!$A:$FV,B$2,FALSE)</f>
        <v>82.895200000000003</v>
      </c>
      <c r="C25" s="7">
        <f>VLOOKUP($A25,HAVERD!$A:$FV,C$2,FALSE)</f>
        <v>83.48</v>
      </c>
      <c r="D25" s="7">
        <f>VLOOKUP($A25,HAVERD!$A:$FV,D$2,FALSE)</f>
        <v>1.2258</v>
      </c>
      <c r="E25" s="7">
        <f>VLOOKUP($A25,HAVERD!$A:$FV,E$2,FALSE)</f>
        <v>68.102463697177356</v>
      </c>
      <c r="G25" s="6">
        <f t="shared" si="15"/>
        <v>45758</v>
      </c>
      <c r="H25" s="7">
        <f>_xlfn.IFNA(VLOOKUP($G25,HAVERD!$A:$FV,H$2,FALSE),"")</f>
        <v>83.820599999999999</v>
      </c>
      <c r="I25" s="7">
        <f>_xlfn.IFNA(VLOOKUP($G25,HAVERD!$A:$FV,I$2,FALSE),"")</f>
        <v>66.83</v>
      </c>
      <c r="J25" s="7">
        <f>_xlfn.IFNA(VLOOKUP($G25,HAVERD!$A:$FV,J$2,FALSE),"")</f>
        <v>1.3059000000000001</v>
      </c>
      <c r="K25" s="7">
        <f>_xlfn.IFNA(VLOOKUP($G25,HAVERD!$A:$FV,K$2,FALSE),"")</f>
        <v>0</v>
      </c>
      <c r="L25" s="7"/>
      <c r="M25" s="7"/>
      <c r="N25" s="7"/>
      <c r="O25" s="7"/>
      <c r="P25" s="7"/>
      <c r="Q25" s="7"/>
      <c r="R25" s="7"/>
      <c r="S25" s="7"/>
      <c r="T25" s="7"/>
      <c r="U25" s="7"/>
      <c r="V25" s="7"/>
      <c r="W25" s="7"/>
    </row>
    <row r="26" spans="1:23" x14ac:dyDescent="0.35">
      <c r="A26" s="6">
        <f t="shared" si="14"/>
        <v>45673</v>
      </c>
      <c r="B26" s="7">
        <f>VLOOKUP($A26,HAVERD!$A:$FV,B$2,FALSE)</f>
        <v>82.7714</v>
      </c>
      <c r="C26" s="7">
        <f>VLOOKUP($A26,HAVERD!$A:$FV,C$2,FALSE)</f>
        <v>82.39</v>
      </c>
      <c r="D26" s="7">
        <f>VLOOKUP($A26,HAVERD!$A:$FV,D$2,FALSE)</f>
        <v>1.2235</v>
      </c>
      <c r="E26" s="7">
        <f>VLOOKUP($A26,HAVERD!$A:$FV,E$2,FALSE)</f>
        <v>67.339599509603602</v>
      </c>
      <c r="G26" s="6">
        <f t="shared" si="15"/>
        <v>45761</v>
      </c>
      <c r="H26" s="7">
        <f>_xlfn.IFNA(VLOOKUP($G26,HAVERD!$A:$FV,H$2,FALSE),"")</f>
        <v>84.472999999999999</v>
      </c>
      <c r="I26" s="7">
        <f>_xlfn.IFNA(VLOOKUP($G26,HAVERD!$A:$FV,I$2,FALSE),"")</f>
        <v>67.180000000000007</v>
      </c>
      <c r="J26" s="7">
        <f>_xlfn.IFNA(VLOOKUP($G26,HAVERD!$A:$FV,J$2,FALSE),"")</f>
        <v>1.3187</v>
      </c>
      <c r="K26" s="7">
        <f>_xlfn.IFNA(VLOOKUP($G26,HAVERD!$A:$FV,K$2,FALSE),"")</f>
        <v>0</v>
      </c>
      <c r="L26" s="7"/>
      <c r="M26" s="7"/>
      <c r="N26" s="7"/>
      <c r="O26" s="7"/>
      <c r="P26" s="7"/>
      <c r="Q26" s="7"/>
      <c r="R26" s="7"/>
      <c r="S26" s="7"/>
      <c r="T26" s="7"/>
      <c r="U26" s="7"/>
      <c r="V26" s="7"/>
      <c r="W26" s="7"/>
    </row>
    <row r="27" spans="1:23" x14ac:dyDescent="0.35">
      <c r="A27" s="6">
        <f t="shared" si="14"/>
        <v>45674</v>
      </c>
      <c r="B27" s="7">
        <f>VLOOKUP($A27,HAVERD!$A:$FV,B$2,FALSE)</f>
        <v>82.534599999999998</v>
      </c>
      <c r="C27" s="7">
        <f>VLOOKUP($A27,HAVERD!$A:$FV,C$2,FALSE)</f>
        <v>83.02</v>
      </c>
      <c r="D27" s="7">
        <f>VLOOKUP($A27,HAVERD!$A:$FV,D$2,FALSE)</f>
        <v>1.2198</v>
      </c>
      <c r="E27" s="7">
        <f>VLOOKUP($A27,HAVERD!$A:$FV,E$2,FALSE)</f>
        <v>68.060337760288576</v>
      </c>
      <c r="G27" s="6">
        <f t="shared" si="15"/>
        <v>45762</v>
      </c>
      <c r="H27" s="7">
        <f>_xlfn.IFNA(VLOOKUP($G27,HAVERD!$A:$FV,H$2,FALSE),"")</f>
        <v>84.987099999999998</v>
      </c>
      <c r="I27" s="7">
        <f>_xlfn.IFNA(VLOOKUP($G27,HAVERD!$A:$FV,I$2,FALSE),"")</f>
        <v>66.58</v>
      </c>
      <c r="J27" s="7">
        <f>_xlfn.IFNA(VLOOKUP($G27,HAVERD!$A:$FV,J$2,FALSE),"")</f>
        <v>1.3245</v>
      </c>
      <c r="K27" s="7">
        <f>_xlfn.IFNA(VLOOKUP($G27,HAVERD!$A:$FV,K$2,FALSE),"")</f>
        <v>0</v>
      </c>
      <c r="L27" s="7"/>
      <c r="M27" s="7"/>
      <c r="N27" s="7"/>
      <c r="O27" s="7"/>
      <c r="P27" s="7"/>
      <c r="Q27" s="7"/>
      <c r="R27" s="7"/>
      <c r="S27" s="7"/>
      <c r="T27" s="7"/>
      <c r="U27" s="7"/>
      <c r="V27" s="7"/>
      <c r="W27" s="7"/>
    </row>
    <row r="28" spans="1:23" x14ac:dyDescent="0.35">
      <c r="A28" s="6">
        <f t="shared" si="14"/>
        <v>45677</v>
      </c>
      <c r="B28" s="7">
        <f>VLOOKUP($A28,HAVERD!$A:$FV,B$2,FALSE)</f>
        <v>82.636600000000001</v>
      </c>
      <c r="C28" s="7">
        <f>VLOOKUP($A28,HAVERD!$A:$FV,C$2,FALSE)</f>
        <v>81.680000000000007</v>
      </c>
      <c r="D28" s="7">
        <f>VLOOKUP($A28,HAVERD!$A:$FV,D$2,FALSE)</f>
        <v>1.2293000000000001</v>
      </c>
      <c r="E28" s="7">
        <f>VLOOKUP($A28,HAVERD!$A:$FV,E$2,FALSE)</f>
        <v>66.444317904498504</v>
      </c>
      <c r="G28" s="6">
        <f t="shared" si="15"/>
        <v>45763</v>
      </c>
      <c r="H28" s="7">
        <f>_xlfn.IFNA(VLOOKUP($G28,HAVERD!$A:$FV,H$2,FALSE),"")</f>
        <v>84.82</v>
      </c>
      <c r="I28" s="7">
        <f>_xlfn.IFNA(VLOOKUP($G28,HAVERD!$A:$FV,I$2,FALSE),"")</f>
        <v>67.94</v>
      </c>
      <c r="J28" s="7">
        <f>_xlfn.IFNA(VLOOKUP($G28,HAVERD!$A:$FV,J$2,FALSE),"")</f>
        <v>1.3257000000000001</v>
      </c>
      <c r="K28" s="7">
        <f>_xlfn.IFNA(VLOOKUP($G28,HAVERD!$A:$FV,K$2,FALSE),"")</f>
        <v>0</v>
      </c>
      <c r="L28" s="7"/>
      <c r="M28" s="7"/>
      <c r="N28" s="7"/>
      <c r="O28" s="7"/>
      <c r="P28" s="7"/>
      <c r="Q28" s="7"/>
      <c r="R28" s="7"/>
      <c r="S28" s="7"/>
      <c r="T28" s="7"/>
      <c r="U28" s="7"/>
      <c r="V28" s="7"/>
      <c r="W28" s="7"/>
    </row>
    <row r="29" spans="1:23" x14ac:dyDescent="0.35">
      <c r="A29" s="6">
        <f t="shared" si="14"/>
        <v>45678</v>
      </c>
      <c r="B29" s="7">
        <f>VLOOKUP($A29,HAVERD!$A:$FV,B$2,FALSE)</f>
        <v>82.672700000000006</v>
      </c>
      <c r="C29" s="7">
        <f>VLOOKUP($A29,HAVERD!$A:$FV,C$2,FALSE)</f>
        <v>80.569999999999993</v>
      </c>
      <c r="D29" s="7">
        <f>VLOOKUP($A29,HAVERD!$A:$FV,D$2,FALSE)</f>
        <v>1.2299</v>
      </c>
      <c r="E29" s="7">
        <f>VLOOKUP($A29,HAVERD!$A:$FV,E$2,FALSE)</f>
        <v>65.509391007398975</v>
      </c>
      <c r="G29" s="6">
        <f t="shared" si="15"/>
        <v>45764</v>
      </c>
      <c r="H29" s="7">
        <f>_xlfn.IFNA(VLOOKUP($G29,HAVERD!$A:$FV,H$2,FALSE),"")</f>
        <v>84.757800000000003</v>
      </c>
      <c r="I29" s="7">
        <f>_xlfn.IFNA(VLOOKUP($G29,HAVERD!$A:$FV,I$2,FALSE),"")</f>
        <v>69.33</v>
      </c>
      <c r="J29" s="7">
        <f>_xlfn.IFNA(VLOOKUP($G29,HAVERD!$A:$FV,J$2,FALSE),"")</f>
        <v>1.3232999999999999</v>
      </c>
      <c r="K29" s="7">
        <f>_xlfn.IFNA(VLOOKUP($G29,HAVERD!$A:$FV,K$2,FALSE),"")</f>
        <v>0</v>
      </c>
      <c r="L29" s="7"/>
      <c r="M29" s="7"/>
      <c r="N29" s="7"/>
      <c r="O29" s="7"/>
      <c r="P29" s="7"/>
      <c r="Q29" s="7"/>
      <c r="R29" s="7"/>
      <c r="S29" s="7"/>
      <c r="T29" s="7"/>
      <c r="U29" s="7"/>
      <c r="V29" s="7"/>
      <c r="W29" s="7"/>
    </row>
    <row r="30" spans="1:23" x14ac:dyDescent="0.35">
      <c r="A30" s="6">
        <f t="shared" si="14"/>
        <v>45679</v>
      </c>
      <c r="B30" s="7">
        <f>VLOOKUP($A30,HAVERD!$A:$FV,B$2,FALSE)</f>
        <v>82.721000000000004</v>
      </c>
      <c r="C30" s="7">
        <f>VLOOKUP($A30,HAVERD!$A:$FV,C$2,FALSE)</f>
        <v>80</v>
      </c>
      <c r="D30" s="7">
        <f>VLOOKUP($A30,HAVERD!$A:$FV,D$2,FALSE)</f>
        <v>1.2318</v>
      </c>
      <c r="E30" s="7">
        <f>VLOOKUP($A30,HAVERD!$A:$FV,E$2,FALSE)</f>
        <v>64.945608053255398</v>
      </c>
      <c r="G30" s="6">
        <f t="shared" si="15"/>
        <v>45765</v>
      </c>
      <c r="H30" s="7" t="str">
        <f>_xlfn.IFNA(VLOOKUP($G30,HAVERD!$A:$FV,H$2,FALSE),"")</f>
        <v/>
      </c>
      <c r="I30" s="7" t="str">
        <f>_xlfn.IFNA(VLOOKUP($G30,HAVERD!$A:$FV,I$2,FALSE),"")</f>
        <v/>
      </c>
      <c r="J30" s="7" t="str">
        <f>_xlfn.IFNA(VLOOKUP($G30,HAVERD!$A:$FV,J$2,FALSE),"")</f>
        <v/>
      </c>
      <c r="K30" s="7">
        <f>_xlfn.IFNA(VLOOKUP($G30,HAVERD!$A:$FV,K$2,FALSE),"")</f>
        <v>0</v>
      </c>
      <c r="L30" s="7"/>
      <c r="M30" s="7"/>
      <c r="N30" s="7"/>
      <c r="O30" s="7"/>
      <c r="P30" s="7"/>
      <c r="Q30" s="7"/>
      <c r="R30" s="7"/>
      <c r="S30" s="7"/>
      <c r="T30" s="7"/>
      <c r="U30" s="7"/>
      <c r="V30" s="7"/>
      <c r="W30" s="7"/>
    </row>
    <row r="31" spans="1:23" x14ac:dyDescent="0.35">
      <c r="A31" s="6">
        <f t="shared" si="14"/>
        <v>45680</v>
      </c>
      <c r="B31" s="7">
        <f>VLOOKUP($A31,HAVERD!$A:$FV,B$2,FALSE)</f>
        <v>82.854900000000001</v>
      </c>
      <c r="C31" s="7">
        <f>VLOOKUP($A31,HAVERD!$A:$FV,C$2,FALSE)</f>
        <v>78.62</v>
      </c>
      <c r="D31" s="7">
        <f>VLOOKUP($A31,HAVERD!$A:$FV,D$2,FALSE)</f>
        <v>1.2323999999999999</v>
      </c>
      <c r="E31" s="7">
        <f>VLOOKUP($A31,HAVERD!$A:$FV,E$2,FALSE)</f>
        <v>63.794222654982157</v>
      </c>
      <c r="G31" s="6">
        <f t="shared" si="15"/>
        <v>45768</v>
      </c>
      <c r="H31" s="7" t="str">
        <f>_xlfn.IFNA(VLOOKUP($G31,HAVERD!$A:$FV,H$2,FALSE),"")</f>
        <v/>
      </c>
      <c r="I31" s="7" t="str">
        <f>_xlfn.IFNA(VLOOKUP($G31,HAVERD!$A:$FV,I$2,FALSE),"")</f>
        <v/>
      </c>
      <c r="J31" s="7" t="str">
        <f>_xlfn.IFNA(VLOOKUP($G31,HAVERD!$A:$FV,J$2,FALSE),"")</f>
        <v/>
      </c>
      <c r="K31" s="7">
        <f>_xlfn.IFNA(VLOOKUP($G31,HAVERD!$A:$FV,K$2,FALSE),"")</f>
        <v>0</v>
      </c>
      <c r="L31" s="7"/>
      <c r="M31" s="7"/>
      <c r="N31" s="7"/>
      <c r="O31" s="7"/>
      <c r="P31" s="7"/>
      <c r="Q31" s="7"/>
      <c r="R31" s="7"/>
      <c r="S31" s="7"/>
      <c r="T31" s="7"/>
      <c r="U31" s="7"/>
      <c r="V31" s="7"/>
      <c r="W31" s="7"/>
    </row>
    <row r="32" spans="1:23" x14ac:dyDescent="0.35">
      <c r="A32" s="6">
        <f t="shared" si="14"/>
        <v>45681</v>
      </c>
      <c r="B32" s="7">
        <f>VLOOKUP($A32,HAVERD!$A:$FV,B$2,FALSE)</f>
        <v>83.332599999999999</v>
      </c>
      <c r="C32" s="7">
        <f>VLOOKUP($A32,HAVERD!$A:$FV,C$2,FALSE)</f>
        <v>78.709999999999994</v>
      </c>
      <c r="D32" s="7">
        <f>VLOOKUP($A32,HAVERD!$A:$FV,D$2,FALSE)</f>
        <v>1.2484</v>
      </c>
      <c r="E32" s="7">
        <f>VLOOKUP($A32,HAVERD!$A:$FV,E$2,FALSE)</f>
        <v>63.048702338993913</v>
      </c>
      <c r="G32" s="6">
        <f t="shared" si="15"/>
        <v>45769</v>
      </c>
      <c r="H32" s="7">
        <f>_xlfn.IFNA(VLOOKUP($G32,HAVERD!$A:$FV,H$2,FALSE),"")</f>
        <v>85.173900000000003</v>
      </c>
      <c r="I32" s="7">
        <f>_xlfn.IFNA(VLOOKUP($G32,HAVERD!$A:$FV,I$2,FALSE),"")</f>
        <v>68.930000000000007</v>
      </c>
      <c r="J32" s="7">
        <f>_xlfn.IFNA(VLOOKUP($G32,HAVERD!$A:$FV,J$2,FALSE),"")</f>
        <v>1.3379000000000001</v>
      </c>
      <c r="K32" s="7">
        <f>_xlfn.IFNA(VLOOKUP($G32,HAVERD!$A:$FV,K$2,FALSE),"")</f>
        <v>0</v>
      </c>
      <c r="L32" s="7"/>
      <c r="M32" s="7"/>
      <c r="N32" s="7"/>
      <c r="O32" s="7"/>
      <c r="P32" s="7"/>
      <c r="Q32" s="7"/>
      <c r="R32" s="7"/>
      <c r="S32" s="7"/>
      <c r="T32" s="7"/>
      <c r="U32" s="7"/>
      <c r="V32" s="7"/>
      <c r="W32" s="7"/>
    </row>
    <row r="33" spans="1:23" x14ac:dyDescent="0.35">
      <c r="A33" s="6">
        <f t="shared" si="14"/>
        <v>45684</v>
      </c>
      <c r="B33" s="7">
        <f>VLOOKUP($A33,HAVERD!$A:$FV,B$2,FALSE)</f>
        <v>83.366399999999999</v>
      </c>
      <c r="C33" s="7">
        <f>VLOOKUP($A33,HAVERD!$A:$FV,C$2,FALSE)</f>
        <v>77.3</v>
      </c>
      <c r="D33" s="7">
        <f>VLOOKUP($A33,HAVERD!$A:$FV,D$2,FALSE)</f>
        <v>1.2473000000000001</v>
      </c>
      <c r="E33" s="7">
        <f>VLOOKUP($A33,HAVERD!$A:$FV,E$2,FALSE)</f>
        <v>61.97386354525775</v>
      </c>
      <c r="G33" s="6">
        <f t="shared" si="15"/>
        <v>45770</v>
      </c>
      <c r="H33" s="7">
        <f>_xlfn.IFNA(VLOOKUP($G33,HAVERD!$A:$FV,H$2,FALSE),"")</f>
        <v>84.984399999999994</v>
      </c>
      <c r="I33" s="7">
        <f>_xlfn.IFNA(VLOOKUP($G33,HAVERD!$A:$FV,I$2,FALSE),"")</f>
        <v>68.260000000000005</v>
      </c>
      <c r="J33" s="7">
        <f>_xlfn.IFNA(VLOOKUP($G33,HAVERD!$A:$FV,J$2,FALSE),"")</f>
        <v>1.3274999999999999</v>
      </c>
      <c r="K33" s="7">
        <f>_xlfn.IFNA(VLOOKUP($G33,HAVERD!$A:$FV,K$2,FALSE),"")</f>
        <v>0</v>
      </c>
      <c r="L33" s="7"/>
      <c r="M33" s="7"/>
      <c r="N33" s="7"/>
      <c r="O33" s="7"/>
      <c r="P33" s="7"/>
      <c r="Q33" s="7"/>
      <c r="R33" s="7"/>
      <c r="S33" s="7"/>
      <c r="T33" s="7"/>
      <c r="U33" s="7"/>
      <c r="V33" s="7"/>
      <c r="W33" s="7"/>
    </row>
    <row r="34" spans="1:23" x14ac:dyDescent="0.35">
      <c r="A34" s="6">
        <f t="shared" si="14"/>
        <v>45685</v>
      </c>
      <c r="B34" s="7">
        <f>VLOOKUP($A34,HAVERD!$A:$FV,B$2,FALSE)</f>
        <v>83.465900000000005</v>
      </c>
      <c r="C34" s="7">
        <f>VLOOKUP($A34,HAVERD!$A:$FV,C$2,FALSE)</f>
        <v>78.010000000000005</v>
      </c>
      <c r="D34" s="7">
        <f>VLOOKUP($A34,HAVERD!$A:$FV,D$2,FALSE)</f>
        <v>1.2432000000000001</v>
      </c>
      <c r="E34" s="7">
        <f>VLOOKUP($A34,HAVERD!$A:$FV,E$2,FALSE)</f>
        <v>0</v>
      </c>
      <c r="G34" s="6">
        <f t="shared" si="15"/>
        <v>45771</v>
      </c>
      <c r="H34" s="7">
        <f>_xlfn.IFNA(VLOOKUP($G34,HAVERD!$A:$FV,H$2,FALSE),"")</f>
        <v>85.164299999999997</v>
      </c>
      <c r="I34" s="7">
        <f>_xlfn.IFNA(VLOOKUP($G34,HAVERD!$A:$FV,I$2,FALSE),"")</f>
        <v>67.5</v>
      </c>
      <c r="J34" s="7">
        <f>_xlfn.IFNA(VLOOKUP($G34,HAVERD!$A:$FV,J$2,FALSE),"")</f>
        <v>1.3314999999999999</v>
      </c>
      <c r="K34" s="7">
        <f>_xlfn.IFNA(VLOOKUP($G34,HAVERD!$A:$FV,K$2,FALSE),"")</f>
        <v>0</v>
      </c>
      <c r="L34" s="7"/>
      <c r="M34" s="7"/>
      <c r="N34" s="7"/>
      <c r="O34" s="7"/>
      <c r="P34" s="7"/>
      <c r="Q34" s="7"/>
      <c r="R34" s="7"/>
      <c r="S34" s="7"/>
      <c r="T34" s="7"/>
      <c r="U34" s="7"/>
      <c r="V34" s="7"/>
      <c r="W34" s="7"/>
    </row>
    <row r="35" spans="1:23" x14ac:dyDescent="0.35">
      <c r="A35" s="6">
        <f t="shared" si="14"/>
        <v>45686</v>
      </c>
      <c r="B35" s="7">
        <f>VLOOKUP($A35,HAVERD!$A:$FV,B$2,FALSE)</f>
        <v>83.469700000000003</v>
      </c>
      <c r="C35" s="7">
        <f>VLOOKUP($A35,HAVERD!$A:$FV,C$2,FALSE)</f>
        <v>77.02</v>
      </c>
      <c r="D35" s="7">
        <f>VLOOKUP($A35,HAVERD!$A:$FV,D$2,FALSE)</f>
        <v>1.2434000000000001</v>
      </c>
      <c r="E35" s="7">
        <f>VLOOKUP($A35,HAVERD!$A:$FV,E$2,FALSE)</f>
        <v>0</v>
      </c>
      <c r="G35" s="6">
        <f t="shared" si="15"/>
        <v>45772</v>
      </c>
      <c r="H35" s="7">
        <f>_xlfn.IFNA(VLOOKUP($G35,HAVERD!$A:$FV,H$2,FALSE),"")</f>
        <v>85.212299999999999</v>
      </c>
      <c r="I35" s="7">
        <f>_xlfn.IFNA(VLOOKUP($G35,HAVERD!$A:$FV,I$2,FALSE),"")</f>
        <v>66.989999999999995</v>
      </c>
      <c r="J35" s="7">
        <f>_xlfn.IFNA(VLOOKUP($G35,HAVERD!$A:$FV,J$2,FALSE),"")</f>
        <v>1.3309</v>
      </c>
      <c r="K35" s="7">
        <f>_xlfn.IFNA(VLOOKUP($G35,HAVERD!$A:$FV,K$2,FALSE),"")</f>
        <v>0</v>
      </c>
      <c r="L35" s="7"/>
      <c r="M35" s="7"/>
      <c r="N35" s="7"/>
      <c r="O35" s="7"/>
      <c r="P35" s="7"/>
      <c r="Q35" s="7"/>
      <c r="R35" s="7"/>
      <c r="S35" s="7"/>
      <c r="T35" s="7"/>
      <c r="U35" s="7"/>
      <c r="V35" s="7"/>
      <c r="W35" s="7"/>
    </row>
    <row r="36" spans="1:23" x14ac:dyDescent="0.35">
      <c r="A36" s="6">
        <f t="shared" si="14"/>
        <v>45687</v>
      </c>
      <c r="B36" s="7">
        <f>VLOOKUP($A36,HAVERD!$A:$FV,B$2,FALSE)</f>
        <v>83.622299999999996</v>
      </c>
      <c r="C36" s="7">
        <f>VLOOKUP($A36,HAVERD!$A:$FV,C$2,FALSE)</f>
        <v>77.42</v>
      </c>
      <c r="D36" s="7">
        <f>VLOOKUP($A36,HAVERD!$A:$FV,D$2,FALSE)</f>
        <v>1.2466999999999999</v>
      </c>
      <c r="E36" s="7">
        <f>VLOOKUP($A36,HAVERD!$A:$FV,E$2,FALSE)</f>
        <v>0</v>
      </c>
      <c r="G36" s="6">
        <f t="shared" si="15"/>
        <v>45775</v>
      </c>
      <c r="H36" s="7">
        <f>_xlfn.IFNA(VLOOKUP($G36,HAVERD!$A:$FV,H$2,FALSE),"")</f>
        <v>85.624399999999994</v>
      </c>
      <c r="I36" s="7">
        <f>_xlfn.IFNA(VLOOKUP($G36,HAVERD!$A:$FV,I$2,FALSE),"")</f>
        <v>66.13</v>
      </c>
      <c r="J36" s="7">
        <f>_xlfn.IFNA(VLOOKUP($G36,HAVERD!$A:$FV,J$2,FALSE),"")</f>
        <v>1.3392999999999999</v>
      </c>
      <c r="K36" s="7">
        <f>_xlfn.IFNA(VLOOKUP($G36,HAVERD!$A:$FV,K$2,FALSE),"")</f>
        <v>0</v>
      </c>
      <c r="L36" s="7"/>
      <c r="M36" s="7"/>
      <c r="N36" s="7"/>
      <c r="O36" s="7"/>
      <c r="P36" s="7"/>
      <c r="Q36" s="7"/>
      <c r="R36" s="7"/>
      <c r="S36" s="7"/>
      <c r="T36" s="7"/>
      <c r="U36" s="7"/>
      <c r="V36" s="7"/>
      <c r="W36" s="7"/>
    </row>
    <row r="37" spans="1:23" x14ac:dyDescent="0.35">
      <c r="A37" s="6">
        <f t="shared" si="14"/>
        <v>45688</v>
      </c>
      <c r="B37" s="7">
        <f>VLOOKUP($A37,HAVERD!$A:$FV,B$2,FALSE)</f>
        <v>83.556200000000004</v>
      </c>
      <c r="C37" s="7">
        <f>VLOOKUP($A37,HAVERD!$A:$FV,C$2,FALSE)</f>
        <v>77.11</v>
      </c>
      <c r="D37" s="7">
        <f>VLOOKUP($A37,HAVERD!$A:$FV,D$2,FALSE)</f>
        <v>1.2425999999999999</v>
      </c>
      <c r="E37" s="7">
        <f>VLOOKUP($A37,HAVERD!$A:$FV,E$2,FALSE)</f>
        <v>0</v>
      </c>
      <c r="G37" s="6">
        <f t="shared" si="15"/>
        <v>45776</v>
      </c>
      <c r="H37" s="7">
        <f>_xlfn.IFNA(VLOOKUP($G37,HAVERD!$A:$FV,H$2,FALSE),"")</f>
        <v>85.565200000000004</v>
      </c>
      <c r="I37" s="7">
        <f>_xlfn.IFNA(VLOOKUP($G37,HAVERD!$A:$FV,I$2,FALSE),"")</f>
        <v>64.040000000000006</v>
      </c>
      <c r="J37" s="7">
        <f>_xlfn.IFNA(VLOOKUP($G37,HAVERD!$A:$FV,J$2,FALSE),"")</f>
        <v>1.3389</v>
      </c>
      <c r="K37" s="7">
        <f>_xlfn.IFNA(VLOOKUP($G37,HAVERD!$A:$FV,K$2,FALSE),"")</f>
        <v>0</v>
      </c>
      <c r="L37" s="7"/>
      <c r="M37" s="7"/>
      <c r="N37" s="7"/>
      <c r="O37" s="7"/>
      <c r="P37" s="7"/>
      <c r="Q37" s="7"/>
      <c r="R37" s="7"/>
      <c r="S37" s="7"/>
      <c r="T37" s="7"/>
      <c r="U37" s="7"/>
      <c r="V37" s="7"/>
      <c r="W37" s="7"/>
    </row>
    <row r="38" spans="1:23" x14ac:dyDescent="0.35">
      <c r="A38" s="11" t="s">
        <v>951</v>
      </c>
      <c r="B38" s="50">
        <f>AVERAGE(B23:B37)</f>
        <v>83.016773333333333</v>
      </c>
      <c r="C38" s="50">
        <f t="shared" ref="C38:E38" si="16">AVERAGE(C23:C37)</f>
        <v>80.027333333333345</v>
      </c>
      <c r="D38" s="50">
        <f t="shared" si="16"/>
        <v>1.2332933333333334</v>
      </c>
      <c r="E38" s="50">
        <f t="shared" si="16"/>
        <v>48.319478029952656</v>
      </c>
      <c r="G38" s="11" t="s">
        <v>951</v>
      </c>
      <c r="H38" s="50">
        <f>AVERAGE(H23:H37)</f>
        <v>84.750615384615401</v>
      </c>
      <c r="I38" s="50">
        <f t="shared" ref="I38" si="17">AVERAGE(I23:I37)</f>
        <v>67.106153846153845</v>
      </c>
      <c r="J38" s="50">
        <f t="shared" ref="J38" si="18">AVERAGE(J23:J37)</f>
        <v>1.3212153846153845</v>
      </c>
      <c r="K38" s="50">
        <f t="shared" ref="K38" si="19">AVERAGE(K23:K37)</f>
        <v>0</v>
      </c>
    </row>
    <row r="40" spans="1:23" x14ac:dyDescent="0.35">
      <c r="G40" s="8" t="s">
        <v>1880</v>
      </c>
      <c r="H40" s="51">
        <f>100*((H38/B38)-1)</f>
        <v>2.088544256376057</v>
      </c>
      <c r="I40" s="51">
        <f t="shared" ref="I40:K40" si="20">100*((I38/C38)-1)</f>
        <v>-16.145957823384716</v>
      </c>
      <c r="J40" s="51">
        <f t="shared" si="20"/>
        <v>7.1290461811235328</v>
      </c>
      <c r="K40" s="51">
        <f t="shared" si="20"/>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0"/>
  <sheetViews>
    <sheetView workbookViewId="0">
      <pane xSplit="1" ySplit="6" topLeftCell="B42" activePane="bottomRight" state="frozen"/>
      <selection activeCell="O33" sqref="O33"/>
      <selection pane="topRight" activeCell="O33" sqref="O33"/>
      <selection pane="bottomLeft" activeCell="O33" sqref="O33"/>
      <selection pane="bottomRight" activeCell="C61" sqref="C61"/>
    </sheetView>
  </sheetViews>
  <sheetFormatPr defaultColWidth="9.1796875" defaultRowHeight="14" x14ac:dyDescent="0.3"/>
  <cols>
    <col min="1" max="1" width="22.81640625" style="18" customWidth="1"/>
    <col min="2" max="6" width="14.54296875" style="18" customWidth="1"/>
    <col min="7" max="7" width="5.1796875" style="18" customWidth="1"/>
    <col min="8" max="13" width="14.54296875" style="18" customWidth="1"/>
    <col min="14" max="16384" width="9.1796875" style="18"/>
  </cols>
  <sheetData>
    <row r="1" spans="1:14" x14ac:dyDescent="0.3">
      <c r="A1" s="17" t="s">
        <v>0</v>
      </c>
    </row>
    <row r="2" spans="1:14" x14ac:dyDescent="0.3">
      <c r="A2" s="19"/>
    </row>
    <row r="3" spans="1:14" x14ac:dyDescent="0.3">
      <c r="A3" s="20" t="s">
        <v>1398</v>
      </c>
    </row>
    <row r="4" spans="1:14" x14ac:dyDescent="0.3">
      <c r="A4" s="20"/>
    </row>
    <row r="5" spans="1:14" x14ac:dyDescent="0.3">
      <c r="B5" s="59" t="s">
        <v>770</v>
      </c>
      <c r="C5" s="59"/>
      <c r="D5" s="59"/>
      <c r="E5" s="59"/>
      <c r="F5" s="59"/>
      <c r="H5" s="59" t="s">
        <v>771</v>
      </c>
      <c r="I5" s="59"/>
      <c r="J5" s="59"/>
      <c r="K5" s="59"/>
      <c r="L5" s="59"/>
      <c r="M5" s="59"/>
    </row>
    <row r="6" spans="1:14" ht="33" customHeight="1" x14ac:dyDescent="0.3">
      <c r="A6" s="21" t="s">
        <v>1</v>
      </c>
      <c r="B6" s="24" t="s">
        <v>772</v>
      </c>
      <c r="C6" s="24" t="s">
        <v>1399</v>
      </c>
      <c r="D6" s="24" t="s">
        <v>2</v>
      </c>
      <c r="E6" s="24" t="s">
        <v>3</v>
      </c>
      <c r="F6" s="24" t="s">
        <v>4</v>
      </c>
      <c r="H6" s="24" t="s">
        <v>772</v>
      </c>
      <c r="I6" s="24" t="s">
        <v>1399</v>
      </c>
      <c r="J6" s="24" t="s">
        <v>2</v>
      </c>
      <c r="K6" s="24" t="s">
        <v>3</v>
      </c>
      <c r="L6" s="24" t="s">
        <v>4</v>
      </c>
      <c r="M6" s="24" t="s">
        <v>1447</v>
      </c>
    </row>
    <row r="7" spans="1:14" x14ac:dyDescent="0.3">
      <c r="A7" s="1">
        <v>44227</v>
      </c>
      <c r="B7" s="22">
        <v>-0.1</v>
      </c>
      <c r="C7" s="22">
        <v>-0.3</v>
      </c>
      <c r="D7" s="22">
        <v>-0.3</v>
      </c>
      <c r="E7" s="22">
        <v>0.4</v>
      </c>
      <c r="F7" s="22">
        <v>0.8</v>
      </c>
      <c r="H7" s="22">
        <v>-0.7</v>
      </c>
      <c r="I7" s="22">
        <v>-8.4</v>
      </c>
      <c r="J7" s="22">
        <v>-8.1999999999999993</v>
      </c>
      <c r="K7" s="22">
        <v>1.4</v>
      </c>
      <c r="L7" s="22">
        <v>1.7</v>
      </c>
      <c r="M7" s="22">
        <v>0.7</v>
      </c>
      <c r="N7" s="23"/>
    </row>
    <row r="8" spans="1:14" x14ac:dyDescent="0.3">
      <c r="A8" s="1">
        <v>44255</v>
      </c>
      <c r="B8" s="22">
        <v>0</v>
      </c>
      <c r="C8" s="22">
        <v>-0.3</v>
      </c>
      <c r="D8" s="22">
        <v>-0.1</v>
      </c>
      <c r="E8" s="22">
        <v>0.1</v>
      </c>
      <c r="F8" s="22">
        <v>0.7</v>
      </c>
      <c r="H8" s="22">
        <v>-0.6</v>
      </c>
      <c r="I8" s="22">
        <v>-7.9</v>
      </c>
      <c r="J8" s="22">
        <v>-3.5</v>
      </c>
      <c r="K8" s="22">
        <v>0.5</v>
      </c>
      <c r="L8" s="22">
        <v>1.5</v>
      </c>
      <c r="M8" s="22">
        <v>0.4</v>
      </c>
      <c r="N8" s="23"/>
    </row>
    <row r="9" spans="1:14" x14ac:dyDescent="0.3">
      <c r="A9" s="1">
        <v>44286</v>
      </c>
      <c r="B9" s="22">
        <v>-0.1</v>
      </c>
      <c r="C9" s="22">
        <v>-0.2</v>
      </c>
      <c r="D9" s="22">
        <v>0.1</v>
      </c>
      <c r="E9" s="22">
        <v>0.3</v>
      </c>
      <c r="F9" s="22">
        <v>0.7</v>
      </c>
      <c r="H9" s="22">
        <v>-1.4</v>
      </c>
      <c r="I9" s="22">
        <v>-7.3</v>
      </c>
      <c r="J9" s="22">
        <v>3.5</v>
      </c>
      <c r="K9" s="22">
        <v>0.9</v>
      </c>
      <c r="L9" s="22">
        <v>1.5</v>
      </c>
      <c r="M9" s="22">
        <v>0.7</v>
      </c>
      <c r="N9" s="23"/>
    </row>
    <row r="10" spans="1:14" x14ac:dyDescent="0.3">
      <c r="A10" s="1">
        <v>44316</v>
      </c>
      <c r="B10" s="22">
        <v>0</v>
      </c>
      <c r="C10" s="22">
        <v>0.1</v>
      </c>
      <c r="D10" s="22">
        <v>0.4</v>
      </c>
      <c r="E10" s="22">
        <v>0.4</v>
      </c>
      <c r="F10" s="22">
        <v>0.7</v>
      </c>
      <c r="H10" s="22">
        <v>-0.4</v>
      </c>
      <c r="I10" s="22">
        <v>2.4</v>
      </c>
      <c r="J10" s="22">
        <v>13.6</v>
      </c>
      <c r="K10" s="22">
        <v>1.2</v>
      </c>
      <c r="L10" s="22">
        <v>1.6</v>
      </c>
      <c r="M10" s="22">
        <v>1.5</v>
      </c>
      <c r="N10" s="23"/>
    </row>
    <row r="11" spans="1:14" x14ac:dyDescent="0.3">
      <c r="A11" s="1">
        <v>44347</v>
      </c>
      <c r="B11" s="22">
        <v>-0.1</v>
      </c>
      <c r="C11" s="22">
        <v>0.1</v>
      </c>
      <c r="D11" s="22">
        <v>0.5</v>
      </c>
      <c r="E11" s="22">
        <v>0.8</v>
      </c>
      <c r="F11" s="22">
        <v>0.9</v>
      </c>
      <c r="H11" s="22">
        <v>-1.3</v>
      </c>
      <c r="I11" s="22">
        <v>2.6</v>
      </c>
      <c r="J11" s="22">
        <v>17.899999999999999</v>
      </c>
      <c r="K11" s="22">
        <v>2.2000000000000002</v>
      </c>
      <c r="L11" s="22">
        <v>1.9</v>
      </c>
      <c r="M11" s="22">
        <v>2.1</v>
      </c>
      <c r="N11" s="23"/>
    </row>
    <row r="12" spans="1:14" x14ac:dyDescent="0.3">
      <c r="A12" s="1">
        <v>44377</v>
      </c>
      <c r="B12" s="22">
        <v>0</v>
      </c>
      <c r="C12" s="22">
        <v>0.1</v>
      </c>
      <c r="D12" s="22">
        <v>0.5</v>
      </c>
      <c r="E12" s="22">
        <v>1</v>
      </c>
      <c r="F12" s="22">
        <v>0.9</v>
      </c>
      <c r="H12" s="22">
        <v>-0.6</v>
      </c>
      <c r="I12" s="22">
        <v>2.5</v>
      </c>
      <c r="J12" s="22">
        <v>20.3</v>
      </c>
      <c r="K12" s="22">
        <v>2.7</v>
      </c>
      <c r="L12" s="22">
        <v>2.1</v>
      </c>
      <c r="M12" s="22">
        <v>2.5</v>
      </c>
      <c r="N12" s="23"/>
    </row>
    <row r="13" spans="1:14" x14ac:dyDescent="0.3">
      <c r="A13" s="1">
        <v>44408</v>
      </c>
      <c r="B13" s="22">
        <v>-0.1</v>
      </c>
      <c r="C13" s="22">
        <v>0.1</v>
      </c>
      <c r="D13" s="22">
        <v>0.5</v>
      </c>
      <c r="E13" s="22">
        <v>0.8</v>
      </c>
      <c r="F13" s="22">
        <v>0.7</v>
      </c>
      <c r="H13" s="22">
        <v>-0.6</v>
      </c>
      <c r="I13" s="22">
        <v>2.6</v>
      </c>
      <c r="J13" s="22">
        <v>17.7</v>
      </c>
      <c r="K13" s="22">
        <v>2.2999999999999998</v>
      </c>
      <c r="L13" s="22">
        <v>1.6</v>
      </c>
      <c r="M13" s="22">
        <v>2</v>
      </c>
      <c r="N13" s="23"/>
    </row>
    <row r="14" spans="1:14" x14ac:dyDescent="0.3">
      <c r="A14" s="1">
        <v>44439</v>
      </c>
      <c r="B14" s="22">
        <v>0.1</v>
      </c>
      <c r="C14" s="22">
        <v>0.1</v>
      </c>
      <c r="D14" s="22">
        <v>0.5</v>
      </c>
      <c r="E14" s="22">
        <v>1.2</v>
      </c>
      <c r="F14" s="22">
        <v>1.4</v>
      </c>
      <c r="H14" s="22">
        <v>0.3</v>
      </c>
      <c r="I14" s="22">
        <v>2.6</v>
      </c>
      <c r="J14" s="22">
        <v>17.7</v>
      </c>
      <c r="K14" s="22">
        <v>3.2</v>
      </c>
      <c r="L14" s="22">
        <v>3</v>
      </c>
      <c r="M14" s="22">
        <v>3.2</v>
      </c>
      <c r="N14" s="23"/>
    </row>
    <row r="15" spans="1:14" x14ac:dyDescent="0.3">
      <c r="A15" s="1">
        <v>44469</v>
      </c>
      <c r="B15" s="22">
        <v>0.1</v>
      </c>
      <c r="C15" s="22">
        <v>0.1</v>
      </c>
      <c r="D15" s="22">
        <v>0.5</v>
      </c>
      <c r="E15" s="22">
        <v>1.3</v>
      </c>
      <c r="F15" s="22">
        <v>1.1000000000000001</v>
      </c>
      <c r="H15" s="22">
        <v>0.8</v>
      </c>
      <c r="I15" s="22">
        <v>2.8</v>
      </c>
      <c r="J15" s="22">
        <v>17.8</v>
      </c>
      <c r="K15" s="22">
        <v>3.3</v>
      </c>
      <c r="L15" s="22">
        <v>2.6</v>
      </c>
      <c r="M15" s="22">
        <v>3.1</v>
      </c>
      <c r="N15" s="23"/>
    </row>
    <row r="16" spans="1:14" x14ac:dyDescent="0.3">
      <c r="A16" s="1">
        <v>44500</v>
      </c>
      <c r="B16" s="22">
        <v>0.2</v>
      </c>
      <c r="C16" s="22">
        <v>0.8</v>
      </c>
      <c r="D16" s="22">
        <v>0.6</v>
      </c>
      <c r="E16" s="22">
        <v>1.3</v>
      </c>
      <c r="F16" s="22">
        <v>1.4</v>
      </c>
      <c r="H16" s="22">
        <v>1.2</v>
      </c>
      <c r="I16" s="22">
        <v>22.9</v>
      </c>
      <c r="J16" s="22">
        <v>21.5</v>
      </c>
      <c r="K16" s="22">
        <v>3.4</v>
      </c>
      <c r="L16" s="22">
        <v>3.2</v>
      </c>
      <c r="M16" s="22">
        <v>4.2</v>
      </c>
      <c r="N16" s="23"/>
    </row>
    <row r="17" spans="1:14" x14ac:dyDescent="0.3">
      <c r="A17" s="1">
        <v>44530</v>
      </c>
      <c r="B17" s="22">
        <v>0.3</v>
      </c>
      <c r="C17" s="22">
        <v>0.8</v>
      </c>
      <c r="D17" s="22">
        <v>0.7</v>
      </c>
      <c r="E17" s="22">
        <v>1.9</v>
      </c>
      <c r="F17" s="22">
        <v>1.5</v>
      </c>
      <c r="H17" s="22">
        <v>2.5</v>
      </c>
      <c r="I17" s="22">
        <v>23.2</v>
      </c>
      <c r="J17" s="22">
        <v>28.5</v>
      </c>
      <c r="K17" s="22">
        <v>4.8</v>
      </c>
      <c r="L17" s="22">
        <v>3.3</v>
      </c>
      <c r="M17" s="22">
        <v>5.0999999999999996</v>
      </c>
      <c r="N17" s="23"/>
    </row>
    <row r="18" spans="1:14" x14ac:dyDescent="0.3">
      <c r="A18" s="1">
        <v>44561</v>
      </c>
      <c r="B18" s="22">
        <v>0.5</v>
      </c>
      <c r="C18" s="22">
        <v>0.7</v>
      </c>
      <c r="D18" s="22">
        <v>0.7</v>
      </c>
      <c r="E18" s="22">
        <v>2</v>
      </c>
      <c r="F18" s="22">
        <v>1.5</v>
      </c>
      <c r="H18" s="22">
        <v>4.2</v>
      </c>
      <c r="I18" s="22">
        <v>22.7</v>
      </c>
      <c r="J18" s="22">
        <v>26.8</v>
      </c>
      <c r="K18" s="22">
        <v>5</v>
      </c>
      <c r="L18" s="22">
        <v>3.4</v>
      </c>
      <c r="M18" s="22">
        <v>5.4</v>
      </c>
      <c r="N18" s="23"/>
    </row>
    <row r="19" spans="1:14" x14ac:dyDescent="0.3">
      <c r="A19" s="1">
        <v>44592</v>
      </c>
      <c r="B19" s="22">
        <v>0.5</v>
      </c>
      <c r="C19" s="22">
        <v>0.8</v>
      </c>
      <c r="D19" s="22">
        <v>0.6</v>
      </c>
      <c r="E19" s="22">
        <v>2.2000000000000002</v>
      </c>
      <c r="F19" s="22">
        <v>1.4</v>
      </c>
      <c r="H19" s="22">
        <v>4.3</v>
      </c>
      <c r="I19" s="22">
        <v>22.9</v>
      </c>
      <c r="J19" s="22">
        <v>23.6</v>
      </c>
      <c r="K19" s="22">
        <v>5.5</v>
      </c>
      <c r="L19" s="22">
        <v>3.2</v>
      </c>
      <c r="M19" s="22">
        <v>5.5</v>
      </c>
      <c r="N19" s="23"/>
    </row>
    <row r="20" spans="1:14" x14ac:dyDescent="0.3">
      <c r="A20" s="1">
        <v>44620</v>
      </c>
      <c r="B20" s="22">
        <v>0.6</v>
      </c>
      <c r="C20" s="22">
        <v>0.8</v>
      </c>
      <c r="D20" s="22">
        <v>0.6</v>
      </c>
      <c r="E20" s="22">
        <v>2.7</v>
      </c>
      <c r="F20" s="22">
        <v>1.5</v>
      </c>
      <c r="H20" s="22">
        <v>5.0999999999999996</v>
      </c>
      <c r="I20" s="22">
        <v>23.1</v>
      </c>
      <c r="J20" s="22">
        <v>22.3</v>
      </c>
      <c r="K20" s="22">
        <v>6.9</v>
      </c>
      <c r="L20" s="22">
        <v>3.5</v>
      </c>
      <c r="M20" s="22">
        <v>6.2</v>
      </c>
      <c r="N20" s="23"/>
    </row>
    <row r="21" spans="1:14" x14ac:dyDescent="0.3">
      <c r="A21" s="1">
        <v>44651</v>
      </c>
      <c r="B21" s="22">
        <v>0.7</v>
      </c>
      <c r="C21" s="22">
        <v>0.8</v>
      </c>
      <c r="D21" s="22">
        <v>0.9</v>
      </c>
      <c r="E21" s="22">
        <v>2.9</v>
      </c>
      <c r="F21" s="22">
        <v>1.8</v>
      </c>
      <c r="H21" s="22">
        <v>5.9</v>
      </c>
      <c r="I21" s="22">
        <v>24.8</v>
      </c>
      <c r="J21" s="22">
        <v>30.7</v>
      </c>
      <c r="K21" s="22">
        <v>7.5</v>
      </c>
      <c r="L21" s="22">
        <v>4</v>
      </c>
      <c r="M21" s="22">
        <v>7</v>
      </c>
      <c r="N21" s="23"/>
    </row>
    <row r="22" spans="1:14" x14ac:dyDescent="0.3">
      <c r="A22" s="1">
        <v>44681</v>
      </c>
      <c r="B22" s="22">
        <v>0.8</v>
      </c>
      <c r="C22" s="22">
        <v>2.2999999999999998</v>
      </c>
      <c r="D22" s="22">
        <v>0.9</v>
      </c>
      <c r="E22" s="22">
        <v>2.9</v>
      </c>
      <c r="F22" s="22">
        <v>2.1</v>
      </c>
      <c r="H22" s="22">
        <v>6.7</v>
      </c>
      <c r="I22" s="22">
        <v>69.599999999999994</v>
      </c>
      <c r="J22" s="22">
        <v>31.4</v>
      </c>
      <c r="K22" s="22">
        <v>7.6</v>
      </c>
      <c r="L22" s="22">
        <v>4.7</v>
      </c>
      <c r="M22" s="22">
        <v>9</v>
      </c>
      <c r="N22" s="23"/>
    </row>
    <row r="23" spans="1:14" x14ac:dyDescent="0.3">
      <c r="A23" s="1">
        <v>44712</v>
      </c>
      <c r="B23" s="22">
        <v>1</v>
      </c>
      <c r="C23" s="22">
        <v>2.2999999999999998</v>
      </c>
      <c r="D23" s="22">
        <v>0.9</v>
      </c>
      <c r="E23" s="22">
        <v>2.7</v>
      </c>
      <c r="F23" s="22">
        <v>2.1</v>
      </c>
      <c r="H23" s="22">
        <v>8.6</v>
      </c>
      <c r="I23" s="22">
        <v>69.900000000000006</v>
      </c>
      <c r="J23" s="22">
        <v>32.799999999999997</v>
      </c>
      <c r="K23" s="22">
        <v>6.9</v>
      </c>
      <c r="L23" s="22">
        <v>4.9000000000000004</v>
      </c>
      <c r="M23" s="22">
        <v>9.1</v>
      </c>
      <c r="N23" s="23"/>
    </row>
    <row r="24" spans="1:14" x14ac:dyDescent="0.3">
      <c r="A24" s="1">
        <v>44742</v>
      </c>
      <c r="B24" s="22">
        <v>1.1000000000000001</v>
      </c>
      <c r="C24" s="22">
        <v>2.2999999999999998</v>
      </c>
      <c r="D24" s="22">
        <v>1.2</v>
      </c>
      <c r="E24" s="22">
        <v>2.4</v>
      </c>
      <c r="F24" s="22">
        <v>2.2999999999999998</v>
      </c>
      <c r="H24" s="22">
        <v>9.8000000000000007</v>
      </c>
      <c r="I24" s="22">
        <v>70.2</v>
      </c>
      <c r="J24" s="22">
        <v>42.3</v>
      </c>
      <c r="K24" s="22">
        <v>6.3</v>
      </c>
      <c r="L24" s="22">
        <v>5.2</v>
      </c>
      <c r="M24" s="22">
        <v>9.4</v>
      </c>
      <c r="N24" s="23"/>
    </row>
    <row r="25" spans="1:14" x14ac:dyDescent="0.3">
      <c r="A25" s="1">
        <v>44773</v>
      </c>
      <c r="B25" s="22">
        <v>1.4</v>
      </c>
      <c r="C25" s="22">
        <v>2.2999999999999998</v>
      </c>
      <c r="D25" s="22">
        <v>1.3</v>
      </c>
      <c r="E25" s="22">
        <v>2.5</v>
      </c>
      <c r="F25" s="22">
        <v>2.5</v>
      </c>
      <c r="H25" s="22">
        <v>12.6</v>
      </c>
      <c r="I25" s="22">
        <v>70.3</v>
      </c>
      <c r="J25" s="22">
        <v>43.7</v>
      </c>
      <c r="K25" s="22">
        <v>6.5</v>
      </c>
      <c r="L25" s="22">
        <v>5.7</v>
      </c>
      <c r="M25" s="22">
        <v>10.1</v>
      </c>
      <c r="N25" s="23"/>
    </row>
    <row r="26" spans="1:14" x14ac:dyDescent="0.3">
      <c r="A26" s="1">
        <v>44804</v>
      </c>
      <c r="B26" s="22">
        <v>1.5</v>
      </c>
      <c r="C26" s="22">
        <v>2.2999999999999998</v>
      </c>
      <c r="D26" s="22">
        <v>1</v>
      </c>
      <c r="E26" s="22">
        <v>2.5</v>
      </c>
      <c r="F26" s="22">
        <v>2.6</v>
      </c>
      <c r="H26" s="22">
        <v>13.1</v>
      </c>
      <c r="I26" s="22">
        <v>69.7</v>
      </c>
      <c r="J26" s="22">
        <v>32.1</v>
      </c>
      <c r="K26" s="22">
        <v>6.5</v>
      </c>
      <c r="L26" s="22">
        <v>5.9</v>
      </c>
      <c r="M26" s="22">
        <v>9.9</v>
      </c>
      <c r="N26" s="23"/>
    </row>
    <row r="27" spans="1:14" x14ac:dyDescent="0.3">
      <c r="A27" s="1">
        <v>44834</v>
      </c>
      <c r="B27" s="22">
        <v>1.7</v>
      </c>
      <c r="C27" s="22">
        <v>2.2999999999999998</v>
      </c>
      <c r="D27" s="22">
        <v>0.8</v>
      </c>
      <c r="E27" s="22">
        <v>2.6</v>
      </c>
      <c r="F27" s="22">
        <v>2.7</v>
      </c>
      <c r="H27" s="22">
        <v>14.5</v>
      </c>
      <c r="I27" s="22">
        <v>70.099999999999994</v>
      </c>
      <c r="J27" s="22">
        <v>26.5</v>
      </c>
      <c r="K27" s="22">
        <v>6.8</v>
      </c>
      <c r="L27" s="22">
        <v>6.1</v>
      </c>
      <c r="M27" s="22">
        <v>10.1</v>
      </c>
      <c r="N27" s="23"/>
    </row>
    <row r="28" spans="1:14" x14ac:dyDescent="0.3">
      <c r="A28" s="1">
        <v>44865</v>
      </c>
      <c r="B28" s="22">
        <v>1.8</v>
      </c>
      <c r="C28" s="22">
        <v>3.2</v>
      </c>
      <c r="D28" s="22">
        <v>0.7</v>
      </c>
      <c r="E28" s="22">
        <v>2.5</v>
      </c>
      <c r="F28" s="22">
        <v>2.8</v>
      </c>
      <c r="H28" s="22">
        <v>16.2</v>
      </c>
      <c r="I28" s="22">
        <v>89.7</v>
      </c>
      <c r="J28" s="22">
        <v>22.2</v>
      </c>
      <c r="K28" s="22">
        <v>6.6</v>
      </c>
      <c r="L28" s="22">
        <v>6.3</v>
      </c>
      <c r="M28" s="22">
        <v>11.1</v>
      </c>
      <c r="N28" s="23"/>
    </row>
    <row r="29" spans="1:14" x14ac:dyDescent="0.3">
      <c r="A29" s="1">
        <v>44895</v>
      </c>
      <c r="B29" s="22">
        <v>1.9</v>
      </c>
      <c r="C29" s="22">
        <v>3.2</v>
      </c>
      <c r="D29" s="22">
        <v>0.5</v>
      </c>
      <c r="E29" s="22">
        <v>2.2999999999999998</v>
      </c>
      <c r="F29" s="22">
        <v>2.8</v>
      </c>
      <c r="H29" s="22">
        <v>16.399999999999999</v>
      </c>
      <c r="I29" s="22">
        <v>89</v>
      </c>
      <c r="J29" s="22">
        <v>17.2</v>
      </c>
      <c r="K29" s="22">
        <v>6</v>
      </c>
      <c r="L29" s="22">
        <v>6.3</v>
      </c>
      <c r="M29" s="22">
        <v>10.7</v>
      </c>
      <c r="N29" s="23"/>
    </row>
    <row r="30" spans="1:14" x14ac:dyDescent="0.3">
      <c r="A30" s="1">
        <v>44926</v>
      </c>
      <c r="B30" s="22">
        <v>1.9</v>
      </c>
      <c r="C30" s="22">
        <v>3.2</v>
      </c>
      <c r="D30" s="22">
        <v>0.4</v>
      </c>
      <c r="E30" s="22">
        <v>2.1</v>
      </c>
      <c r="F30" s="22">
        <v>3</v>
      </c>
      <c r="H30" s="22">
        <v>16.8</v>
      </c>
      <c r="I30" s="22">
        <v>88.7</v>
      </c>
      <c r="J30" s="22">
        <v>11.5</v>
      </c>
      <c r="K30" s="22">
        <v>5.5</v>
      </c>
      <c r="L30" s="22">
        <v>6.8</v>
      </c>
      <c r="M30" s="22">
        <v>10.5</v>
      </c>
      <c r="N30" s="23"/>
    </row>
    <row r="31" spans="1:14" x14ac:dyDescent="0.3">
      <c r="A31" s="1">
        <v>44957</v>
      </c>
      <c r="B31" s="22">
        <v>1.9</v>
      </c>
      <c r="C31" s="22">
        <v>3.2</v>
      </c>
      <c r="D31" s="22">
        <v>0.2</v>
      </c>
      <c r="E31" s="22">
        <v>2.1</v>
      </c>
      <c r="F31" s="22">
        <v>2.6</v>
      </c>
      <c r="H31" s="22">
        <v>16.7</v>
      </c>
      <c r="I31" s="22">
        <v>89.5</v>
      </c>
      <c r="J31" s="22">
        <v>7.7</v>
      </c>
      <c r="K31" s="22">
        <v>5.5</v>
      </c>
      <c r="L31" s="22">
        <v>6</v>
      </c>
      <c r="M31" s="22">
        <v>10.1</v>
      </c>
      <c r="N31" s="23"/>
    </row>
    <row r="32" spans="1:14" x14ac:dyDescent="0.3">
      <c r="A32" s="1">
        <v>44985</v>
      </c>
      <c r="B32" s="22">
        <v>2.1</v>
      </c>
      <c r="C32" s="22">
        <v>3.2</v>
      </c>
      <c r="D32" s="22">
        <v>0.1</v>
      </c>
      <c r="E32" s="22">
        <v>2.1</v>
      </c>
      <c r="F32" s="22">
        <v>2.9</v>
      </c>
      <c r="H32" s="22">
        <v>18</v>
      </c>
      <c r="I32" s="22">
        <v>88.6</v>
      </c>
      <c r="J32" s="22">
        <v>4.5999999999999996</v>
      </c>
      <c r="K32" s="22">
        <v>5.7</v>
      </c>
      <c r="L32" s="22">
        <v>6.6</v>
      </c>
      <c r="M32" s="22">
        <v>10.4</v>
      </c>
      <c r="N32" s="23"/>
    </row>
    <row r="33" spans="1:14" x14ac:dyDescent="0.3">
      <c r="A33" s="1">
        <v>45016</v>
      </c>
      <c r="B33" s="22">
        <v>2.2000000000000002</v>
      </c>
      <c r="C33" s="22">
        <v>3.1</v>
      </c>
      <c r="D33" s="22">
        <v>-0.2</v>
      </c>
      <c r="E33" s="22">
        <v>2.1</v>
      </c>
      <c r="F33" s="22">
        <v>2.9</v>
      </c>
      <c r="H33" s="22">
        <v>19.100000000000001</v>
      </c>
      <c r="I33" s="22">
        <v>85.6</v>
      </c>
      <c r="J33" s="22">
        <v>-5.9</v>
      </c>
      <c r="K33" s="22">
        <v>5.6</v>
      </c>
      <c r="L33" s="22">
        <v>6.6</v>
      </c>
      <c r="M33" s="22">
        <v>10.1</v>
      </c>
      <c r="N33" s="23"/>
    </row>
    <row r="34" spans="1:14" x14ac:dyDescent="0.3">
      <c r="A34" s="1">
        <v>45046</v>
      </c>
      <c r="B34" s="22">
        <v>2.1</v>
      </c>
      <c r="C34" s="22">
        <v>1.3</v>
      </c>
      <c r="D34" s="22">
        <v>-0.3</v>
      </c>
      <c r="E34" s="22">
        <v>2.5</v>
      </c>
      <c r="F34" s="22">
        <v>3.1</v>
      </c>
      <c r="H34" s="22">
        <v>19</v>
      </c>
      <c r="I34" s="22">
        <v>24.3</v>
      </c>
      <c r="J34" s="22">
        <v>-8.9</v>
      </c>
      <c r="K34" s="22">
        <v>6.9</v>
      </c>
      <c r="L34" s="22">
        <v>6.9</v>
      </c>
      <c r="M34" s="22">
        <v>8.6999999999999993</v>
      </c>
      <c r="N34" s="23"/>
    </row>
    <row r="35" spans="1:14" x14ac:dyDescent="0.3">
      <c r="A35" s="1">
        <v>45077</v>
      </c>
      <c r="B35" s="22">
        <v>2.1</v>
      </c>
      <c r="C35" s="22">
        <v>1.2</v>
      </c>
      <c r="D35" s="22">
        <v>-0.5</v>
      </c>
      <c r="E35" s="22">
        <v>2.5</v>
      </c>
      <c r="F35" s="22">
        <v>3.3</v>
      </c>
      <c r="H35" s="22">
        <v>18.3</v>
      </c>
      <c r="I35" s="22">
        <v>23.7</v>
      </c>
      <c r="J35" s="22">
        <v>-13.1</v>
      </c>
      <c r="K35" s="22">
        <v>7.1</v>
      </c>
      <c r="L35" s="22">
        <v>7.4</v>
      </c>
      <c r="M35" s="22">
        <v>8.6999999999999993</v>
      </c>
      <c r="N35" s="23"/>
    </row>
    <row r="36" spans="1:14" x14ac:dyDescent="0.3">
      <c r="A36" s="1">
        <v>45107</v>
      </c>
      <c r="B36" s="22">
        <v>2</v>
      </c>
      <c r="C36" s="22">
        <v>1.2</v>
      </c>
      <c r="D36" s="22">
        <v>-0.9</v>
      </c>
      <c r="E36" s="22">
        <v>2.4</v>
      </c>
      <c r="F36" s="22">
        <v>3.2</v>
      </c>
      <c r="H36" s="22">
        <v>17.3</v>
      </c>
      <c r="I36" s="22">
        <v>23.3</v>
      </c>
      <c r="J36" s="22">
        <v>-22.7</v>
      </c>
      <c r="K36" s="22">
        <v>6.8</v>
      </c>
      <c r="L36" s="22">
        <v>7.2</v>
      </c>
      <c r="M36" s="22">
        <v>7.9</v>
      </c>
      <c r="N36" s="23"/>
    </row>
    <row r="37" spans="1:14" x14ac:dyDescent="0.3">
      <c r="A37" s="1">
        <v>45138</v>
      </c>
      <c r="B37" s="22">
        <v>1.7</v>
      </c>
      <c r="C37" s="22">
        <v>0.4</v>
      </c>
      <c r="D37" s="22">
        <v>-1</v>
      </c>
      <c r="E37" s="22">
        <v>2.2000000000000002</v>
      </c>
      <c r="F37" s="22">
        <v>3.4</v>
      </c>
      <c r="H37" s="22">
        <v>14.8</v>
      </c>
      <c r="I37" s="22">
        <v>4.5</v>
      </c>
      <c r="J37" s="22">
        <v>-24.9</v>
      </c>
      <c r="K37" s="22">
        <v>6.3</v>
      </c>
      <c r="L37" s="22">
        <v>7.4</v>
      </c>
      <c r="M37" s="22">
        <v>6.8</v>
      </c>
      <c r="N37" s="23"/>
    </row>
    <row r="38" spans="1:14" x14ac:dyDescent="0.3">
      <c r="A38" s="1">
        <v>45169</v>
      </c>
      <c r="B38" s="22">
        <v>1.6</v>
      </c>
      <c r="C38" s="22">
        <v>0.5</v>
      </c>
      <c r="D38" s="22">
        <v>-0.6</v>
      </c>
      <c r="E38" s="22">
        <v>2</v>
      </c>
      <c r="F38" s="22">
        <v>3.2</v>
      </c>
      <c r="H38" s="22">
        <v>13.6</v>
      </c>
      <c r="I38" s="22">
        <v>5.3</v>
      </c>
      <c r="J38" s="22">
        <v>-16.399999999999999</v>
      </c>
      <c r="K38" s="22">
        <v>5.8</v>
      </c>
      <c r="L38" s="22">
        <v>6.8</v>
      </c>
      <c r="M38" s="22">
        <v>6.7</v>
      </c>
      <c r="N38" s="23"/>
    </row>
    <row r="39" spans="1:14" x14ac:dyDescent="0.3">
      <c r="A39" s="1">
        <v>45199</v>
      </c>
      <c r="B39" s="22">
        <v>1.4</v>
      </c>
      <c r="C39" s="22">
        <v>0.5</v>
      </c>
      <c r="D39" s="22">
        <v>-0.3</v>
      </c>
      <c r="E39" s="22">
        <v>1.9</v>
      </c>
      <c r="F39" s="22">
        <v>3.2</v>
      </c>
      <c r="H39" s="22">
        <v>12.1</v>
      </c>
      <c r="I39" s="22">
        <v>5</v>
      </c>
      <c r="J39" s="22">
        <v>-9.6999999999999993</v>
      </c>
      <c r="K39" s="22">
        <v>5.5</v>
      </c>
      <c r="L39" s="22">
        <v>6.9</v>
      </c>
      <c r="M39" s="22">
        <v>6.7</v>
      </c>
      <c r="N39" s="23"/>
    </row>
    <row r="40" spans="1:14" x14ac:dyDescent="0.3">
      <c r="A40" s="1">
        <v>45200</v>
      </c>
      <c r="B40" s="22">
        <v>1.2</v>
      </c>
      <c r="C40" s="22">
        <v>-1.1000000000000001</v>
      </c>
      <c r="D40" s="22">
        <v>-0.3</v>
      </c>
      <c r="E40" s="22">
        <v>1.7</v>
      </c>
      <c r="F40" s="22">
        <v>3</v>
      </c>
      <c r="H40" s="22">
        <v>10.1</v>
      </c>
      <c r="I40" s="22">
        <v>-21.6</v>
      </c>
      <c r="J40" s="22">
        <v>-7.6</v>
      </c>
      <c r="K40" s="22">
        <v>5.0999999999999996</v>
      </c>
      <c r="L40" s="22">
        <v>6.6</v>
      </c>
      <c r="M40" s="22">
        <v>4.5999999999999996</v>
      </c>
      <c r="N40" s="23"/>
    </row>
    <row r="41" spans="1:14" x14ac:dyDescent="0.3">
      <c r="A41" s="1">
        <v>45231</v>
      </c>
      <c r="B41" s="22">
        <v>1.1000000000000001</v>
      </c>
      <c r="C41" s="22">
        <v>-1.1000000000000001</v>
      </c>
      <c r="D41" s="22">
        <v>-0.4</v>
      </c>
      <c r="E41" s="22">
        <v>1.4</v>
      </c>
      <c r="F41" s="22">
        <v>2.9</v>
      </c>
      <c r="H41" s="22">
        <v>9.1999999999999993</v>
      </c>
      <c r="I41" s="22">
        <v>-21.6</v>
      </c>
      <c r="J41" s="22">
        <v>-10.6</v>
      </c>
      <c r="K41" s="22">
        <v>4.0999999999999996</v>
      </c>
      <c r="L41" s="22">
        <v>6.3</v>
      </c>
      <c r="M41" s="22">
        <v>3.9</v>
      </c>
      <c r="N41" s="23"/>
    </row>
    <row r="42" spans="1:14" x14ac:dyDescent="0.3">
      <c r="A42" s="1">
        <v>45261</v>
      </c>
      <c r="B42" s="22">
        <v>0.9</v>
      </c>
      <c r="C42" s="22">
        <v>-1</v>
      </c>
      <c r="D42" s="22">
        <v>-0.3</v>
      </c>
      <c r="E42" s="22">
        <v>1.4</v>
      </c>
      <c r="F42" s="22">
        <v>3</v>
      </c>
      <c r="H42" s="22">
        <v>8</v>
      </c>
      <c r="I42" s="22">
        <v>-21.5</v>
      </c>
      <c r="J42" s="22">
        <v>-10.8</v>
      </c>
      <c r="K42" s="22">
        <v>4.3</v>
      </c>
      <c r="L42" s="22">
        <v>6.4</v>
      </c>
      <c r="M42" s="22">
        <v>4</v>
      </c>
      <c r="N42" s="23"/>
    </row>
    <row r="43" spans="1:14" x14ac:dyDescent="0.3">
      <c r="A43" s="1">
        <v>45292</v>
      </c>
      <c r="B43" s="22">
        <v>0.8</v>
      </c>
      <c r="C43" s="22">
        <v>-0.9</v>
      </c>
      <c r="D43" s="22">
        <v>-0.3</v>
      </c>
      <c r="E43" s="22">
        <v>1.3</v>
      </c>
      <c r="F43" s="22">
        <v>3</v>
      </c>
      <c r="H43" s="22">
        <v>6.9</v>
      </c>
      <c r="I43" s="22">
        <v>-18.3</v>
      </c>
      <c r="J43" s="22">
        <v>-9.1999999999999993</v>
      </c>
      <c r="K43" s="22">
        <v>3.8</v>
      </c>
      <c r="L43" s="22">
        <v>6.5</v>
      </c>
      <c r="M43" s="22">
        <v>4</v>
      </c>
      <c r="N43" s="23"/>
    </row>
    <row r="44" spans="1:14" x14ac:dyDescent="0.3">
      <c r="A44" s="1">
        <v>45323</v>
      </c>
      <c r="B44" s="22">
        <v>0.6</v>
      </c>
      <c r="C44" s="22">
        <v>-0.9</v>
      </c>
      <c r="D44" s="22">
        <v>-0.2</v>
      </c>
      <c r="E44" s="22">
        <v>1.1000000000000001</v>
      </c>
      <c r="F44" s="22">
        <v>2.8</v>
      </c>
      <c r="H44" s="22">
        <v>5</v>
      </c>
      <c r="I44" s="22">
        <v>-18.2</v>
      </c>
      <c r="J44" s="22">
        <v>-6.5</v>
      </c>
      <c r="K44" s="22">
        <v>3.1</v>
      </c>
      <c r="L44" s="22">
        <v>6.1</v>
      </c>
      <c r="M44" s="22">
        <v>3.4</v>
      </c>
      <c r="N44" s="23"/>
    </row>
    <row r="45" spans="1:14" x14ac:dyDescent="0.3">
      <c r="A45" s="1">
        <v>45352</v>
      </c>
      <c r="B45" s="22">
        <v>0.5</v>
      </c>
      <c r="C45" s="22">
        <v>-0.9</v>
      </c>
      <c r="D45" s="22">
        <v>-0.1</v>
      </c>
      <c r="E45" s="22">
        <v>0.9</v>
      </c>
      <c r="F45" s="22">
        <v>2.8</v>
      </c>
      <c r="H45" s="22">
        <v>4</v>
      </c>
      <c r="I45" s="22">
        <v>-18.2</v>
      </c>
      <c r="J45" s="22">
        <v>-3.7</v>
      </c>
      <c r="K45" s="22">
        <v>2.7</v>
      </c>
      <c r="L45" s="22">
        <v>6</v>
      </c>
      <c r="M45" s="22">
        <v>3.2</v>
      </c>
      <c r="N45" s="23"/>
    </row>
    <row r="46" spans="1:14" x14ac:dyDescent="0.3">
      <c r="A46" s="1">
        <v>45383</v>
      </c>
      <c r="B46" s="22">
        <v>0.3</v>
      </c>
      <c r="C46" s="22">
        <v>-1.3</v>
      </c>
      <c r="D46" s="22">
        <v>0</v>
      </c>
      <c r="E46" s="22">
        <v>0.5</v>
      </c>
      <c r="F46" s="22">
        <v>2.8</v>
      </c>
      <c r="H46" s="22">
        <v>2.9</v>
      </c>
      <c r="I46" s="22">
        <v>-27.1</v>
      </c>
      <c r="J46" s="22">
        <v>-0.3</v>
      </c>
      <c r="K46" s="22">
        <v>1.5</v>
      </c>
      <c r="L46" s="22">
        <v>5.9</v>
      </c>
      <c r="M46" s="22">
        <v>2.2999999999999998</v>
      </c>
    </row>
    <row r="47" spans="1:14" x14ac:dyDescent="0.3">
      <c r="A47" s="1">
        <v>45413</v>
      </c>
      <c r="B47" s="22">
        <v>0.2</v>
      </c>
      <c r="C47" s="22">
        <v>-1.3</v>
      </c>
      <c r="D47" s="22">
        <v>0.1</v>
      </c>
      <c r="E47" s="22">
        <v>0.3</v>
      </c>
      <c r="F47" s="22">
        <v>2.7</v>
      </c>
      <c r="H47" s="22">
        <v>1.7</v>
      </c>
      <c r="I47" s="22">
        <v>-27.1</v>
      </c>
      <c r="J47" s="22">
        <v>2.2999999999999998</v>
      </c>
      <c r="K47" s="22">
        <v>0.9</v>
      </c>
      <c r="L47" s="22">
        <v>5.7</v>
      </c>
      <c r="M47" s="22">
        <v>2</v>
      </c>
    </row>
    <row r="48" spans="1:14" x14ac:dyDescent="0.3">
      <c r="A48" s="1">
        <v>45444</v>
      </c>
      <c r="B48" s="22">
        <v>0.2</v>
      </c>
      <c r="C48" s="22">
        <v>-1.3</v>
      </c>
      <c r="D48" s="22">
        <v>0.1</v>
      </c>
      <c r="E48" s="22">
        <v>0.3</v>
      </c>
      <c r="F48" s="22">
        <v>2.7</v>
      </c>
      <c r="H48" s="22">
        <v>1.5</v>
      </c>
      <c r="I48" s="22">
        <v>-27.2</v>
      </c>
      <c r="J48" s="22">
        <v>2.6</v>
      </c>
      <c r="K48" s="22">
        <v>0.8</v>
      </c>
      <c r="L48" s="22">
        <v>5.7</v>
      </c>
      <c r="M48" s="22">
        <v>2</v>
      </c>
    </row>
    <row r="49" spans="1:13" ht="28" x14ac:dyDescent="0.3">
      <c r="A49" s="26" t="s">
        <v>1448</v>
      </c>
      <c r="B49" s="22">
        <v>0.159</v>
      </c>
      <c r="C49" s="22">
        <v>-0.82799999999999996</v>
      </c>
      <c r="D49" s="22">
        <v>5.3999999999999999E-2</v>
      </c>
      <c r="E49" s="22">
        <v>0.28100000000000003</v>
      </c>
      <c r="F49" s="22">
        <v>2.7</v>
      </c>
      <c r="H49" s="22">
        <v>1.31</v>
      </c>
      <c r="I49" s="22">
        <v>-20.122</v>
      </c>
      <c r="J49" s="22">
        <v>1.8939999999999999</v>
      </c>
      <c r="K49" s="22">
        <v>0.83099999999999996</v>
      </c>
      <c r="L49" s="22">
        <v>5.5629999999999997</v>
      </c>
      <c r="M49" s="22">
        <v>2.3660000000000001</v>
      </c>
    </row>
    <row r="50" spans="1:13" ht="28" x14ac:dyDescent="0.3">
      <c r="A50" s="26" t="s">
        <v>1449</v>
      </c>
      <c r="B50" s="22">
        <v>0.156</v>
      </c>
      <c r="C50" s="22">
        <v>-0.83799999999999997</v>
      </c>
      <c r="D50" s="22">
        <v>-2.4E-2</v>
      </c>
      <c r="E50" s="22">
        <v>0.245</v>
      </c>
      <c r="F50" s="22">
        <v>2.827</v>
      </c>
      <c r="H50" s="22">
        <v>1.3129999999999999</v>
      </c>
      <c r="I50" s="22">
        <v>-20.372</v>
      </c>
      <c r="J50" s="22">
        <v>-1.018</v>
      </c>
      <c r="K50" s="22">
        <v>0.73499999999999999</v>
      </c>
      <c r="L50" s="22">
        <v>5.84</v>
      </c>
      <c r="M50" s="22">
        <v>2.367</v>
      </c>
    </row>
    <row r="51" spans="1:13" ht="28" x14ac:dyDescent="0.3">
      <c r="A51" s="26" t="s">
        <v>1450</v>
      </c>
      <c r="B51" s="22">
        <v>0.14199999999999999</v>
      </c>
      <c r="C51" s="22">
        <v>-0.84</v>
      </c>
      <c r="D51" s="22">
        <v>-8.5999999999999993E-2</v>
      </c>
      <c r="E51" s="22">
        <v>0.21</v>
      </c>
      <c r="F51" s="22">
        <v>2.67</v>
      </c>
      <c r="H51" s="22">
        <v>1.1910000000000001</v>
      </c>
      <c r="I51" s="22">
        <v>-20.501999999999999</v>
      </c>
      <c r="J51" s="22">
        <v>-3.2850000000000001</v>
      </c>
      <c r="K51" s="22">
        <v>0.64700000000000002</v>
      </c>
      <c r="L51" s="22">
        <v>5.52</v>
      </c>
      <c r="M51" s="22">
        <v>2.097</v>
      </c>
    </row>
    <row r="52" spans="1:13" ht="28" x14ac:dyDescent="0.3">
      <c r="A52" s="26" t="s">
        <v>1451</v>
      </c>
      <c r="B52" s="22">
        <v>0.112</v>
      </c>
      <c r="C52" s="22">
        <v>-0.32900000000000001</v>
      </c>
      <c r="D52" s="22">
        <v>-0.109</v>
      </c>
      <c r="E52" s="22">
        <v>0.249</v>
      </c>
      <c r="F52" s="22">
        <v>2.6749999999999998</v>
      </c>
      <c r="H52" s="22">
        <v>0.92800000000000005</v>
      </c>
      <c r="I52" s="22">
        <v>-8.4659999999999993</v>
      </c>
      <c r="J52" s="22">
        <v>-4.125</v>
      </c>
      <c r="K52" s="22">
        <v>0.76800000000000002</v>
      </c>
      <c r="L52" s="22">
        <v>5.5019999999999998</v>
      </c>
      <c r="M52" s="22">
        <v>2.6</v>
      </c>
    </row>
    <row r="53" spans="1:13" ht="28" x14ac:dyDescent="0.3">
      <c r="A53" s="26" t="s">
        <v>1452</v>
      </c>
      <c r="B53" s="22">
        <v>9.0999999999999998E-2</v>
      </c>
      <c r="C53" s="22">
        <v>-0.32400000000000001</v>
      </c>
      <c r="D53" s="22">
        <v>-2.5000000000000001E-2</v>
      </c>
      <c r="E53" s="22">
        <v>0.39600000000000002</v>
      </c>
      <c r="F53" s="22">
        <v>2.625</v>
      </c>
      <c r="H53" s="22">
        <v>0.76400000000000001</v>
      </c>
      <c r="I53" s="22">
        <v>-8.3290000000000006</v>
      </c>
      <c r="J53" s="22">
        <v>-1.3680000000000001</v>
      </c>
      <c r="K53" s="22">
        <v>1.2070000000000001</v>
      </c>
      <c r="L53" s="22">
        <v>5.3949999999999996</v>
      </c>
      <c r="M53" s="22">
        <v>2.7629999999999999</v>
      </c>
    </row>
    <row r="54" spans="1:13" ht="28" x14ac:dyDescent="0.3">
      <c r="A54" s="26" t="s">
        <v>1453</v>
      </c>
      <c r="B54" s="22">
        <v>8.1000000000000003E-2</v>
      </c>
      <c r="C54" s="22">
        <v>-0.32</v>
      </c>
      <c r="D54" s="22">
        <v>0.13200000000000001</v>
      </c>
      <c r="E54" s="22">
        <v>0.31</v>
      </c>
      <c r="F54" s="22">
        <v>2.5960000000000001</v>
      </c>
      <c r="H54" s="22">
        <v>0.71899999999999997</v>
      </c>
      <c r="I54" s="22">
        <v>-8.2490000000000006</v>
      </c>
      <c r="J54" s="22">
        <v>4.2249999999999996</v>
      </c>
      <c r="K54" s="22">
        <v>0.95299999999999996</v>
      </c>
      <c r="L54" s="22">
        <v>5.2859999999999996</v>
      </c>
      <c r="M54" s="22">
        <v>2.8</v>
      </c>
    </row>
    <row r="55" spans="1:13" x14ac:dyDescent="0.3">
      <c r="A55" s="26"/>
    </row>
    <row r="56" spans="1:13" ht="28" x14ac:dyDescent="0.3">
      <c r="A56" s="26" t="s">
        <v>1454</v>
      </c>
      <c r="B56" s="27" t="s">
        <v>1455</v>
      </c>
      <c r="C56" s="27" t="s">
        <v>1455</v>
      </c>
      <c r="D56" s="27" t="s">
        <v>1455</v>
      </c>
      <c r="E56" s="27" t="s">
        <v>1455</v>
      </c>
      <c r="F56" s="27" t="s">
        <v>1455</v>
      </c>
      <c r="G56" s="28"/>
      <c r="H56" s="27" t="s">
        <v>1455</v>
      </c>
      <c r="I56" s="27" t="s">
        <v>1455</v>
      </c>
      <c r="J56" s="27" t="s">
        <v>1455</v>
      </c>
      <c r="K56" s="27" t="s">
        <v>1455</v>
      </c>
      <c r="L56" s="27" t="s">
        <v>1455</v>
      </c>
      <c r="M56" s="22">
        <v>2.67</v>
      </c>
    </row>
    <row r="57" spans="1:13" x14ac:dyDescent="0.3">
      <c r="A57" s="1"/>
    </row>
    <row r="58" spans="1:13" x14ac:dyDescent="0.3">
      <c r="A58" s="1"/>
    </row>
    <row r="59" spans="1:13" x14ac:dyDescent="0.3">
      <c r="A59" s="1"/>
    </row>
    <row r="60" spans="1:13" x14ac:dyDescent="0.3">
      <c r="A60" s="1"/>
    </row>
  </sheetData>
  <mergeCells count="2">
    <mergeCell ref="B5:F5"/>
    <mergeCell ref="H5:M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N84"/>
  <sheetViews>
    <sheetView workbookViewId="0">
      <pane xSplit="1" ySplit="6" topLeftCell="B56" activePane="bottomRight" state="frozen"/>
      <selection activeCell="O33" sqref="O33"/>
      <selection pane="topRight" activeCell="O33" sqref="O33"/>
      <selection pane="bottomLeft" activeCell="O33" sqref="O33"/>
      <selection pane="bottomRight" activeCell="O33" sqref="O33"/>
    </sheetView>
  </sheetViews>
  <sheetFormatPr defaultColWidth="9.1796875" defaultRowHeight="14" x14ac:dyDescent="0.3"/>
  <cols>
    <col min="1" max="1" width="21.7265625" style="18" customWidth="1"/>
    <col min="2" max="6" width="14.1796875" style="18" customWidth="1"/>
    <col min="7" max="7" width="9.1796875" style="18"/>
    <col min="8" max="13" width="14.1796875" style="18" customWidth="1"/>
    <col min="14" max="16384" width="9.1796875" style="18"/>
  </cols>
  <sheetData>
    <row r="1" spans="1:14" x14ac:dyDescent="0.3">
      <c r="A1" s="17" t="s">
        <v>0</v>
      </c>
    </row>
    <row r="2" spans="1:14" x14ac:dyDescent="0.3">
      <c r="A2" s="19"/>
    </row>
    <row r="3" spans="1:14" x14ac:dyDescent="0.3">
      <c r="A3" s="20" t="s">
        <v>1398</v>
      </c>
    </row>
    <row r="4" spans="1:14" x14ac:dyDescent="0.3">
      <c r="A4" s="20"/>
    </row>
    <row r="5" spans="1:14" x14ac:dyDescent="0.3">
      <c r="B5" s="59" t="s">
        <v>770</v>
      </c>
      <c r="C5" s="59"/>
      <c r="D5" s="59"/>
      <c r="E5" s="59"/>
      <c r="F5" s="59"/>
      <c r="H5" s="59" t="s">
        <v>771</v>
      </c>
      <c r="I5" s="59"/>
      <c r="J5" s="59"/>
      <c r="K5" s="59"/>
      <c r="L5" s="59"/>
      <c r="M5" s="59"/>
    </row>
    <row r="6" spans="1:14" ht="30" customHeight="1" x14ac:dyDescent="0.3">
      <c r="A6" s="21" t="s">
        <v>1</v>
      </c>
      <c r="B6" s="43" t="s">
        <v>772</v>
      </c>
      <c r="C6" s="43" t="s">
        <v>1399</v>
      </c>
      <c r="D6" s="43" t="s">
        <v>2</v>
      </c>
      <c r="E6" s="43" t="s">
        <v>3</v>
      </c>
      <c r="F6" s="43" t="s">
        <v>4</v>
      </c>
      <c r="G6" s="46"/>
      <c r="H6" s="43" t="s">
        <v>772</v>
      </c>
      <c r="I6" s="43" t="s">
        <v>1399</v>
      </c>
      <c r="J6" s="43" t="s">
        <v>2</v>
      </c>
      <c r="K6" s="43" t="s">
        <v>3</v>
      </c>
      <c r="L6" s="43" t="s">
        <v>4</v>
      </c>
      <c r="M6" s="43" t="s">
        <v>773</v>
      </c>
    </row>
    <row r="7" spans="1:14" x14ac:dyDescent="0.3">
      <c r="A7" s="1">
        <v>43496</v>
      </c>
      <c r="B7" s="22">
        <v>0.1</v>
      </c>
      <c r="C7" s="22">
        <v>0.1</v>
      </c>
      <c r="D7" s="22">
        <v>0</v>
      </c>
      <c r="E7" s="22">
        <v>0.5</v>
      </c>
      <c r="F7" s="22">
        <v>1.2</v>
      </c>
      <c r="G7" s="45"/>
      <c r="H7" s="22">
        <v>0.9</v>
      </c>
      <c r="I7" s="22">
        <v>1.4</v>
      </c>
      <c r="J7" s="22">
        <v>0.7</v>
      </c>
      <c r="K7" s="22">
        <v>1.4</v>
      </c>
      <c r="L7" s="22">
        <v>2.5</v>
      </c>
      <c r="M7" s="22">
        <v>1.8</v>
      </c>
      <c r="N7" s="23"/>
    </row>
    <row r="8" spans="1:14" x14ac:dyDescent="0.3">
      <c r="A8" s="1">
        <v>43524</v>
      </c>
      <c r="B8" s="22">
        <v>0.1</v>
      </c>
      <c r="C8" s="22">
        <v>0.1</v>
      </c>
      <c r="D8" s="22">
        <v>0</v>
      </c>
      <c r="E8" s="22">
        <v>0.5</v>
      </c>
      <c r="F8" s="22">
        <v>1.2</v>
      </c>
      <c r="G8" s="45"/>
      <c r="H8" s="22">
        <v>1.1000000000000001</v>
      </c>
      <c r="I8" s="22">
        <v>1.6</v>
      </c>
      <c r="J8" s="22">
        <v>0.5</v>
      </c>
      <c r="K8" s="22">
        <v>1.4</v>
      </c>
      <c r="L8" s="22">
        <v>2.5</v>
      </c>
      <c r="M8" s="22">
        <v>1.9</v>
      </c>
      <c r="N8" s="23"/>
    </row>
    <row r="9" spans="1:14" x14ac:dyDescent="0.3">
      <c r="A9" s="1">
        <v>43555</v>
      </c>
      <c r="B9" s="22">
        <v>0.1</v>
      </c>
      <c r="C9" s="22">
        <v>0.1</v>
      </c>
      <c r="D9" s="22">
        <v>0.1</v>
      </c>
      <c r="E9" s="22">
        <v>0.5</v>
      </c>
      <c r="F9" s="22">
        <v>1.2</v>
      </c>
      <c r="G9" s="45"/>
      <c r="H9" s="22">
        <v>0.8</v>
      </c>
      <c r="I9" s="22">
        <v>1.5</v>
      </c>
      <c r="J9" s="22">
        <v>2.9</v>
      </c>
      <c r="K9" s="22">
        <v>1.3</v>
      </c>
      <c r="L9" s="22">
        <v>2.5</v>
      </c>
      <c r="M9" s="22">
        <v>1.9</v>
      </c>
      <c r="N9" s="23"/>
    </row>
    <row r="10" spans="1:14" x14ac:dyDescent="0.3">
      <c r="A10" s="1">
        <v>43585</v>
      </c>
      <c r="B10" s="22">
        <v>0.1</v>
      </c>
      <c r="C10" s="22">
        <v>0.3</v>
      </c>
      <c r="D10" s="22">
        <v>0.1</v>
      </c>
      <c r="E10" s="22">
        <v>0.2</v>
      </c>
      <c r="F10" s="22">
        <v>1.4</v>
      </c>
      <c r="G10" s="45"/>
      <c r="H10" s="22">
        <v>0.7</v>
      </c>
      <c r="I10" s="22">
        <v>10.5</v>
      </c>
      <c r="J10" s="22">
        <v>4.3</v>
      </c>
      <c r="K10" s="22">
        <v>0.5</v>
      </c>
      <c r="L10" s="22">
        <v>2.9</v>
      </c>
      <c r="M10" s="22">
        <v>2.1</v>
      </c>
      <c r="N10" s="23"/>
    </row>
    <row r="11" spans="1:14" x14ac:dyDescent="0.3">
      <c r="A11" s="1">
        <v>43616</v>
      </c>
      <c r="B11" s="22">
        <v>0.1</v>
      </c>
      <c r="C11" s="22">
        <v>0.3</v>
      </c>
      <c r="D11" s="22">
        <v>0.1</v>
      </c>
      <c r="E11" s="22">
        <v>0.2</v>
      </c>
      <c r="F11" s="22">
        <v>1.2</v>
      </c>
      <c r="G11" s="45"/>
      <c r="H11" s="22">
        <v>1</v>
      </c>
      <c r="I11" s="22">
        <v>10.4</v>
      </c>
      <c r="J11" s="22">
        <v>3.4</v>
      </c>
      <c r="K11" s="22">
        <v>0.7</v>
      </c>
      <c r="L11" s="22">
        <v>2.6</v>
      </c>
      <c r="M11" s="22">
        <v>2</v>
      </c>
      <c r="N11" s="23"/>
    </row>
    <row r="12" spans="1:14" x14ac:dyDescent="0.3">
      <c r="A12" s="1">
        <v>43646</v>
      </c>
      <c r="B12" s="22">
        <v>0.2</v>
      </c>
      <c r="C12" s="22">
        <v>0.3</v>
      </c>
      <c r="D12" s="22">
        <v>0</v>
      </c>
      <c r="E12" s="22">
        <v>0.3</v>
      </c>
      <c r="F12" s="22">
        <v>1.2</v>
      </c>
      <c r="G12" s="45"/>
      <c r="H12" s="22">
        <v>1.6</v>
      </c>
      <c r="I12" s="22">
        <v>7.9</v>
      </c>
      <c r="J12" s="22">
        <v>0.7</v>
      </c>
      <c r="K12" s="22">
        <v>1</v>
      </c>
      <c r="L12" s="22">
        <v>2.5</v>
      </c>
      <c r="M12" s="22">
        <v>2</v>
      </c>
      <c r="N12" s="23"/>
    </row>
    <row r="13" spans="1:14" x14ac:dyDescent="0.3">
      <c r="A13" s="1">
        <v>43677</v>
      </c>
      <c r="B13" s="22">
        <v>0.1</v>
      </c>
      <c r="C13" s="22">
        <v>0.2</v>
      </c>
      <c r="D13" s="22">
        <v>0</v>
      </c>
      <c r="E13" s="22">
        <v>0.5</v>
      </c>
      <c r="F13" s="22">
        <v>1.2</v>
      </c>
      <c r="G13" s="45"/>
      <c r="H13" s="22">
        <v>1.4</v>
      </c>
      <c r="I13" s="22">
        <v>6.5</v>
      </c>
      <c r="J13" s="22">
        <v>0.2</v>
      </c>
      <c r="K13" s="22">
        <v>1.5</v>
      </c>
      <c r="L13" s="22">
        <v>2.5</v>
      </c>
      <c r="M13" s="22">
        <v>2.1</v>
      </c>
      <c r="N13" s="23"/>
    </row>
    <row r="14" spans="1:14" x14ac:dyDescent="0.3">
      <c r="A14" s="1">
        <v>43708</v>
      </c>
      <c r="B14" s="22">
        <v>0.2</v>
      </c>
      <c r="C14" s="22">
        <v>0.2</v>
      </c>
      <c r="D14" s="22">
        <v>0</v>
      </c>
      <c r="E14" s="22">
        <v>0.3</v>
      </c>
      <c r="F14" s="22">
        <v>1.1000000000000001</v>
      </c>
      <c r="G14" s="45"/>
      <c r="H14" s="22">
        <v>1.8</v>
      </c>
      <c r="I14" s="22">
        <v>6.5</v>
      </c>
      <c r="J14" s="22">
        <v>-0.1</v>
      </c>
      <c r="K14" s="22">
        <v>0.8</v>
      </c>
      <c r="L14" s="22">
        <v>2.2000000000000002</v>
      </c>
      <c r="M14" s="22">
        <v>1.7</v>
      </c>
      <c r="N14" s="23"/>
    </row>
    <row r="15" spans="1:14" x14ac:dyDescent="0.3">
      <c r="A15" s="1">
        <v>43738</v>
      </c>
      <c r="B15" s="22">
        <v>0.2</v>
      </c>
      <c r="C15" s="22">
        <v>0.2</v>
      </c>
      <c r="D15" s="22">
        <v>-0.1</v>
      </c>
      <c r="E15" s="22">
        <v>0.2</v>
      </c>
      <c r="F15" s="22">
        <v>1.2</v>
      </c>
      <c r="G15" s="45"/>
      <c r="H15" s="22">
        <v>1.8</v>
      </c>
      <c r="I15" s="22">
        <v>4.9000000000000004</v>
      </c>
      <c r="J15" s="22">
        <v>-2.1</v>
      </c>
      <c r="K15" s="22">
        <v>0.7</v>
      </c>
      <c r="L15" s="22">
        <v>2.5</v>
      </c>
      <c r="M15" s="22">
        <v>1.7</v>
      </c>
      <c r="N15" s="23"/>
    </row>
    <row r="16" spans="1:14" x14ac:dyDescent="0.3">
      <c r="A16" s="1">
        <v>43769</v>
      </c>
      <c r="B16" s="22">
        <v>0.1</v>
      </c>
      <c r="C16" s="22">
        <v>-0.1</v>
      </c>
      <c r="D16" s="22">
        <v>-0.1</v>
      </c>
      <c r="E16" s="22">
        <v>0.3</v>
      </c>
      <c r="F16" s="22">
        <v>1.2</v>
      </c>
      <c r="G16" s="45"/>
      <c r="H16" s="22">
        <v>1.3</v>
      </c>
      <c r="I16" s="22">
        <v>-1.9</v>
      </c>
      <c r="J16" s="22">
        <v>-3.3</v>
      </c>
      <c r="K16" s="22">
        <v>0.8</v>
      </c>
      <c r="L16" s="22">
        <v>2.6</v>
      </c>
      <c r="M16" s="22">
        <v>1.5</v>
      </c>
      <c r="N16" s="23"/>
    </row>
    <row r="17" spans="1:14" x14ac:dyDescent="0.3">
      <c r="A17" s="1">
        <v>43799</v>
      </c>
      <c r="B17" s="22">
        <v>0.2</v>
      </c>
      <c r="C17" s="22">
        <v>-0.1</v>
      </c>
      <c r="D17" s="22">
        <v>-0.1</v>
      </c>
      <c r="E17" s="22">
        <v>0.2</v>
      </c>
      <c r="F17" s="22">
        <v>1.2</v>
      </c>
      <c r="G17" s="45"/>
      <c r="H17" s="22">
        <v>2.1</v>
      </c>
      <c r="I17" s="22">
        <v>-1.7</v>
      </c>
      <c r="J17" s="22">
        <v>-2.9</v>
      </c>
      <c r="K17" s="22">
        <v>0.7</v>
      </c>
      <c r="L17" s="22">
        <v>2.5</v>
      </c>
      <c r="M17" s="22">
        <v>1.5</v>
      </c>
      <c r="N17" s="23"/>
    </row>
    <row r="18" spans="1:14" x14ac:dyDescent="0.3">
      <c r="A18" s="1">
        <v>43830</v>
      </c>
      <c r="B18" s="22">
        <v>0.2</v>
      </c>
      <c r="C18" s="22">
        <v>-0.1</v>
      </c>
      <c r="D18" s="22">
        <v>0</v>
      </c>
      <c r="E18" s="22">
        <v>0.2</v>
      </c>
      <c r="F18" s="22">
        <v>1</v>
      </c>
      <c r="G18" s="45"/>
      <c r="H18" s="22">
        <v>1.7</v>
      </c>
      <c r="I18" s="22">
        <v>-1.6</v>
      </c>
      <c r="J18" s="22">
        <v>1</v>
      </c>
      <c r="K18" s="22">
        <v>0.4</v>
      </c>
      <c r="L18" s="22">
        <v>2.1</v>
      </c>
      <c r="M18" s="22">
        <v>1.3</v>
      </c>
      <c r="N18" s="23"/>
    </row>
    <row r="19" spans="1:14" x14ac:dyDescent="0.3">
      <c r="A19" s="1">
        <v>43861</v>
      </c>
      <c r="B19" s="22">
        <v>0.1</v>
      </c>
      <c r="C19" s="22">
        <v>0.2</v>
      </c>
      <c r="D19" s="22">
        <v>0.1</v>
      </c>
      <c r="E19" s="22">
        <v>0.2</v>
      </c>
      <c r="F19" s="22">
        <v>1.1000000000000001</v>
      </c>
      <c r="G19" s="45"/>
      <c r="H19" s="22">
        <v>1.4</v>
      </c>
      <c r="I19" s="22">
        <v>4.9000000000000004</v>
      </c>
      <c r="J19" s="22">
        <v>4.7</v>
      </c>
      <c r="K19" s="22">
        <v>0.6</v>
      </c>
      <c r="L19" s="22">
        <v>2.2999999999999998</v>
      </c>
      <c r="M19" s="22">
        <v>1.8</v>
      </c>
      <c r="N19" s="23"/>
    </row>
    <row r="20" spans="1:14" x14ac:dyDescent="0.3">
      <c r="A20" s="1">
        <v>43890</v>
      </c>
      <c r="B20" s="22">
        <v>0.1</v>
      </c>
      <c r="C20" s="22">
        <v>0.1</v>
      </c>
      <c r="D20" s="22">
        <v>0.1</v>
      </c>
      <c r="E20" s="22">
        <v>0.2</v>
      </c>
      <c r="F20" s="22">
        <v>1.2</v>
      </c>
      <c r="G20" s="45"/>
      <c r="H20" s="22">
        <v>1.2</v>
      </c>
      <c r="I20" s="22">
        <v>4.4000000000000004</v>
      </c>
      <c r="J20" s="22">
        <v>2.8</v>
      </c>
      <c r="K20" s="22">
        <v>0.5</v>
      </c>
      <c r="L20" s="22">
        <v>2.5</v>
      </c>
      <c r="M20" s="22">
        <v>1.7</v>
      </c>
      <c r="N20" s="23"/>
    </row>
    <row r="21" spans="1:14" x14ac:dyDescent="0.3">
      <c r="A21" s="1">
        <v>43921</v>
      </c>
      <c r="B21" s="22">
        <v>0.1</v>
      </c>
      <c r="C21" s="22">
        <v>0.1</v>
      </c>
      <c r="D21" s="22">
        <v>-0.1</v>
      </c>
      <c r="E21" s="22">
        <v>0.1</v>
      </c>
      <c r="F21" s="22">
        <v>1.2</v>
      </c>
      <c r="G21" s="45"/>
      <c r="H21" s="22">
        <v>1.3</v>
      </c>
      <c r="I21" s="22">
        <v>3.9</v>
      </c>
      <c r="J21" s="22">
        <v>-2.4</v>
      </c>
      <c r="K21" s="22">
        <v>0.4</v>
      </c>
      <c r="L21" s="22">
        <v>2.5</v>
      </c>
      <c r="M21" s="22">
        <v>1.5</v>
      </c>
      <c r="N21" s="23"/>
    </row>
    <row r="22" spans="1:14" x14ac:dyDescent="0.3">
      <c r="A22" s="1">
        <v>43951</v>
      </c>
      <c r="B22" s="22">
        <v>0.1</v>
      </c>
      <c r="C22" s="22">
        <v>-0.2</v>
      </c>
      <c r="D22" s="22">
        <v>-0.4</v>
      </c>
      <c r="E22" s="22">
        <v>0.3</v>
      </c>
      <c r="F22" s="22">
        <v>1</v>
      </c>
      <c r="G22" s="45"/>
      <c r="H22" s="22">
        <v>1.3</v>
      </c>
      <c r="I22" s="22">
        <v>-6.8</v>
      </c>
      <c r="J22" s="22">
        <v>-12.2</v>
      </c>
      <c r="K22" s="22">
        <v>0.7</v>
      </c>
      <c r="L22" s="22">
        <v>2</v>
      </c>
      <c r="M22" s="22">
        <v>0.8</v>
      </c>
      <c r="N22" s="23"/>
    </row>
    <row r="23" spans="1:14" x14ac:dyDescent="0.3">
      <c r="A23" s="1">
        <v>43982</v>
      </c>
      <c r="B23" s="22">
        <v>0.2</v>
      </c>
      <c r="C23" s="22">
        <v>-0.2</v>
      </c>
      <c r="D23" s="22">
        <v>-0.5</v>
      </c>
      <c r="E23" s="22">
        <v>0.1</v>
      </c>
      <c r="F23" s="22">
        <v>0.9</v>
      </c>
      <c r="G23" s="45"/>
      <c r="H23" s="22">
        <v>1.8</v>
      </c>
      <c r="I23" s="22">
        <v>-7</v>
      </c>
      <c r="J23" s="22">
        <v>-16.7</v>
      </c>
      <c r="K23" s="22">
        <v>0.4</v>
      </c>
      <c r="L23" s="22">
        <v>1.9</v>
      </c>
      <c r="M23" s="22">
        <v>0.5</v>
      </c>
      <c r="N23" s="23"/>
    </row>
    <row r="24" spans="1:14" x14ac:dyDescent="0.3">
      <c r="A24" s="1">
        <v>44012</v>
      </c>
      <c r="B24" s="22">
        <v>0.1</v>
      </c>
      <c r="C24" s="22">
        <v>-0.2</v>
      </c>
      <c r="D24" s="22">
        <v>-0.5</v>
      </c>
      <c r="E24" s="22">
        <v>0.4</v>
      </c>
      <c r="F24" s="22">
        <v>0.9</v>
      </c>
      <c r="G24" s="45"/>
      <c r="H24" s="22">
        <v>1.1000000000000001</v>
      </c>
      <c r="I24" s="22">
        <v>-6.6</v>
      </c>
      <c r="J24" s="22">
        <v>-16.399999999999999</v>
      </c>
      <c r="K24" s="22">
        <v>1</v>
      </c>
      <c r="L24" s="22">
        <v>1.8</v>
      </c>
      <c r="M24" s="22">
        <v>0.6</v>
      </c>
      <c r="N24" s="23"/>
    </row>
    <row r="25" spans="1:14" x14ac:dyDescent="0.3">
      <c r="A25" s="1">
        <v>44043</v>
      </c>
      <c r="B25" s="22">
        <v>0.1</v>
      </c>
      <c r="C25" s="22">
        <v>-0.2</v>
      </c>
      <c r="D25" s="22">
        <v>-0.4</v>
      </c>
      <c r="E25" s="22">
        <v>0.5</v>
      </c>
      <c r="F25" s="22">
        <v>1</v>
      </c>
      <c r="G25" s="45"/>
      <c r="H25" s="22">
        <v>0.8</v>
      </c>
      <c r="I25" s="22">
        <v>-6.6</v>
      </c>
      <c r="J25" s="22">
        <v>-12</v>
      </c>
      <c r="K25" s="22">
        <v>1.5</v>
      </c>
      <c r="L25" s="22">
        <v>2.1</v>
      </c>
      <c r="M25" s="22">
        <v>1</v>
      </c>
      <c r="N25" s="23"/>
    </row>
    <row r="26" spans="1:14" x14ac:dyDescent="0.3">
      <c r="A26" s="1">
        <v>44074</v>
      </c>
      <c r="B26" s="22">
        <v>0</v>
      </c>
      <c r="C26" s="22">
        <v>-0.2</v>
      </c>
      <c r="D26" s="22">
        <v>-0.4</v>
      </c>
      <c r="E26" s="22">
        <v>0.5</v>
      </c>
      <c r="F26" s="22">
        <v>0.3</v>
      </c>
      <c r="G26" s="45"/>
      <c r="H26" s="22">
        <v>0.4</v>
      </c>
      <c r="I26" s="22">
        <v>-6.7</v>
      </c>
      <c r="J26" s="22">
        <v>-11.4</v>
      </c>
      <c r="K26" s="22">
        <v>1.3</v>
      </c>
      <c r="L26" s="22">
        <v>0.6</v>
      </c>
      <c r="M26" s="22">
        <v>0.2</v>
      </c>
      <c r="N26" s="23"/>
    </row>
    <row r="27" spans="1:14" x14ac:dyDescent="0.3">
      <c r="A27" s="1">
        <v>44104</v>
      </c>
      <c r="B27" s="22">
        <v>0</v>
      </c>
      <c r="C27" s="22">
        <v>-0.2</v>
      </c>
      <c r="D27" s="22">
        <v>-0.3</v>
      </c>
      <c r="E27" s="22">
        <v>0.4</v>
      </c>
      <c r="F27" s="22">
        <v>0.7</v>
      </c>
      <c r="G27" s="45"/>
      <c r="H27" s="22">
        <v>-0.1</v>
      </c>
      <c r="I27" s="22">
        <v>-6.8</v>
      </c>
      <c r="J27" s="22">
        <v>-10.6</v>
      </c>
      <c r="K27" s="22">
        <v>1.1000000000000001</v>
      </c>
      <c r="L27" s="22">
        <v>1.4</v>
      </c>
      <c r="M27" s="22">
        <v>0.5</v>
      </c>
      <c r="N27" s="23"/>
    </row>
    <row r="28" spans="1:14" x14ac:dyDescent="0.3">
      <c r="A28" s="1">
        <v>44135</v>
      </c>
      <c r="B28" s="22">
        <v>0.1</v>
      </c>
      <c r="C28" s="22">
        <v>-0.3</v>
      </c>
      <c r="D28" s="22">
        <v>-0.3</v>
      </c>
      <c r="E28" s="22">
        <v>0.6</v>
      </c>
      <c r="F28" s="22">
        <v>0.7</v>
      </c>
      <c r="G28" s="45"/>
      <c r="H28" s="22">
        <v>0.6</v>
      </c>
      <c r="I28" s="22">
        <v>-8.8000000000000007</v>
      </c>
      <c r="J28" s="22">
        <v>-10.199999999999999</v>
      </c>
      <c r="K28" s="22">
        <v>1.6</v>
      </c>
      <c r="L28" s="22">
        <v>1.4</v>
      </c>
      <c r="M28" s="22">
        <v>0.7</v>
      </c>
      <c r="N28" s="23"/>
    </row>
    <row r="29" spans="1:14" x14ac:dyDescent="0.3">
      <c r="A29" s="1">
        <v>44165</v>
      </c>
      <c r="B29" s="22">
        <v>-0.1</v>
      </c>
      <c r="C29" s="22">
        <v>-0.3</v>
      </c>
      <c r="D29" s="22">
        <v>-0.3</v>
      </c>
      <c r="E29" s="22">
        <v>0.3</v>
      </c>
      <c r="F29" s="22">
        <v>0.7</v>
      </c>
      <c r="G29" s="45"/>
      <c r="H29" s="22">
        <v>-0.6</v>
      </c>
      <c r="I29" s="22">
        <v>-8.8000000000000007</v>
      </c>
      <c r="J29" s="22">
        <v>-10</v>
      </c>
      <c r="K29" s="22">
        <v>0.8</v>
      </c>
      <c r="L29" s="22">
        <v>1.4</v>
      </c>
      <c r="M29" s="22">
        <v>0.3</v>
      </c>
      <c r="N29" s="23"/>
    </row>
    <row r="30" spans="1:14" x14ac:dyDescent="0.3">
      <c r="A30" s="1">
        <v>44196</v>
      </c>
      <c r="B30" s="22">
        <v>-0.1</v>
      </c>
      <c r="C30" s="22">
        <v>-0.3</v>
      </c>
      <c r="D30" s="22">
        <v>-0.3</v>
      </c>
      <c r="E30" s="22">
        <v>0.5</v>
      </c>
      <c r="F30" s="22">
        <v>0.7</v>
      </c>
      <c r="G30" s="45"/>
      <c r="H30" s="22">
        <v>-1.4</v>
      </c>
      <c r="I30" s="22">
        <v>-8.5</v>
      </c>
      <c r="J30" s="22">
        <v>-8.3000000000000007</v>
      </c>
      <c r="K30" s="22">
        <v>1.5</v>
      </c>
      <c r="L30" s="22">
        <v>1.5</v>
      </c>
      <c r="M30" s="22">
        <v>0.6</v>
      </c>
      <c r="N30" s="23"/>
    </row>
    <row r="31" spans="1:14" x14ac:dyDescent="0.3">
      <c r="A31" s="1">
        <v>44227</v>
      </c>
      <c r="B31" s="22">
        <v>-0.1</v>
      </c>
      <c r="C31" s="22">
        <v>-0.3</v>
      </c>
      <c r="D31" s="22">
        <v>-0.3</v>
      </c>
      <c r="E31" s="22">
        <v>0.4</v>
      </c>
      <c r="F31" s="22">
        <v>0.8</v>
      </c>
      <c r="G31" s="45"/>
      <c r="H31" s="22">
        <v>-0.7</v>
      </c>
      <c r="I31" s="22">
        <v>-8.4</v>
      </c>
      <c r="J31" s="22">
        <v>-8.1999999999999993</v>
      </c>
      <c r="K31" s="22">
        <v>1.4</v>
      </c>
      <c r="L31" s="22">
        <v>1.7</v>
      </c>
      <c r="M31" s="22">
        <v>0.7</v>
      </c>
      <c r="N31" s="23"/>
    </row>
    <row r="32" spans="1:14" x14ac:dyDescent="0.3">
      <c r="A32" s="1">
        <v>44255</v>
      </c>
      <c r="B32" s="22">
        <v>0</v>
      </c>
      <c r="C32" s="22">
        <v>-0.3</v>
      </c>
      <c r="D32" s="22">
        <v>-0.1</v>
      </c>
      <c r="E32" s="22">
        <v>0.1</v>
      </c>
      <c r="F32" s="22">
        <v>0.7</v>
      </c>
      <c r="G32" s="45"/>
      <c r="H32" s="22">
        <v>-0.6</v>
      </c>
      <c r="I32" s="22">
        <v>-7.9</v>
      </c>
      <c r="J32" s="22">
        <v>-3.5</v>
      </c>
      <c r="K32" s="22">
        <v>0.5</v>
      </c>
      <c r="L32" s="22">
        <v>1.5</v>
      </c>
      <c r="M32" s="22">
        <v>0.4</v>
      </c>
      <c r="N32" s="23"/>
    </row>
    <row r="33" spans="1:14" x14ac:dyDescent="0.3">
      <c r="A33" s="1">
        <v>44286</v>
      </c>
      <c r="B33" s="22">
        <v>-0.1</v>
      </c>
      <c r="C33" s="22">
        <v>-0.2</v>
      </c>
      <c r="D33" s="22">
        <v>0.1</v>
      </c>
      <c r="E33" s="22">
        <v>0.3</v>
      </c>
      <c r="F33" s="22">
        <v>0.7</v>
      </c>
      <c r="G33" s="45"/>
      <c r="H33" s="22">
        <v>-1.4</v>
      </c>
      <c r="I33" s="22">
        <v>-7.3</v>
      </c>
      <c r="J33" s="22">
        <v>3.5</v>
      </c>
      <c r="K33" s="22">
        <v>0.9</v>
      </c>
      <c r="L33" s="22">
        <v>1.5</v>
      </c>
      <c r="M33" s="22">
        <v>0.7</v>
      </c>
      <c r="N33" s="23"/>
    </row>
    <row r="34" spans="1:14" x14ac:dyDescent="0.3">
      <c r="A34" s="1">
        <v>44316</v>
      </c>
      <c r="B34" s="22">
        <v>0</v>
      </c>
      <c r="C34" s="22">
        <v>0.1</v>
      </c>
      <c r="D34" s="22">
        <v>0.4</v>
      </c>
      <c r="E34" s="22">
        <v>0.4</v>
      </c>
      <c r="F34" s="22">
        <v>0.7</v>
      </c>
      <c r="G34" s="45"/>
      <c r="H34" s="22">
        <v>-0.4</v>
      </c>
      <c r="I34" s="22">
        <v>2.4</v>
      </c>
      <c r="J34" s="22">
        <v>13.6</v>
      </c>
      <c r="K34" s="22">
        <v>1.2</v>
      </c>
      <c r="L34" s="22">
        <v>1.6</v>
      </c>
      <c r="M34" s="22">
        <v>1.5</v>
      </c>
      <c r="N34" s="23"/>
    </row>
    <row r="35" spans="1:14" x14ac:dyDescent="0.3">
      <c r="A35" s="1">
        <v>44347</v>
      </c>
      <c r="B35" s="22">
        <v>-0.1</v>
      </c>
      <c r="C35" s="22">
        <v>0.1</v>
      </c>
      <c r="D35" s="22">
        <v>0.5</v>
      </c>
      <c r="E35" s="22">
        <v>0.8</v>
      </c>
      <c r="F35" s="22">
        <v>0.9</v>
      </c>
      <c r="G35" s="45"/>
      <c r="H35" s="22">
        <v>-1.3</v>
      </c>
      <c r="I35" s="22">
        <v>2.6</v>
      </c>
      <c r="J35" s="22">
        <v>17.899999999999999</v>
      </c>
      <c r="K35" s="22">
        <v>2.2000000000000002</v>
      </c>
      <c r="L35" s="22">
        <v>1.9</v>
      </c>
      <c r="M35" s="22">
        <v>2.1</v>
      </c>
      <c r="N35" s="23"/>
    </row>
    <row r="36" spans="1:14" x14ac:dyDescent="0.3">
      <c r="A36" s="1">
        <v>44377</v>
      </c>
      <c r="B36" s="22">
        <v>0</v>
      </c>
      <c r="C36" s="22">
        <v>0.1</v>
      </c>
      <c r="D36" s="22">
        <v>0.5</v>
      </c>
      <c r="E36" s="22">
        <v>1</v>
      </c>
      <c r="F36" s="22">
        <v>0.9</v>
      </c>
      <c r="G36" s="45"/>
      <c r="H36" s="22">
        <v>-0.6</v>
      </c>
      <c r="I36" s="22">
        <v>2.5</v>
      </c>
      <c r="J36" s="22">
        <v>20.3</v>
      </c>
      <c r="K36" s="22">
        <v>2.7</v>
      </c>
      <c r="L36" s="22">
        <v>2.1</v>
      </c>
      <c r="M36" s="22">
        <v>2.5</v>
      </c>
      <c r="N36" s="23"/>
    </row>
    <row r="37" spans="1:14" x14ac:dyDescent="0.3">
      <c r="A37" s="1">
        <v>44408</v>
      </c>
      <c r="B37" s="22">
        <v>-0.1</v>
      </c>
      <c r="C37" s="22">
        <v>0.1</v>
      </c>
      <c r="D37" s="22">
        <v>0.5</v>
      </c>
      <c r="E37" s="22">
        <v>0.8</v>
      </c>
      <c r="F37" s="22">
        <v>0.7</v>
      </c>
      <c r="G37" s="45"/>
      <c r="H37" s="22">
        <v>-0.6</v>
      </c>
      <c r="I37" s="22">
        <v>2.6</v>
      </c>
      <c r="J37" s="22">
        <v>17.7</v>
      </c>
      <c r="K37" s="22">
        <v>2.2999999999999998</v>
      </c>
      <c r="L37" s="22">
        <v>1.6</v>
      </c>
      <c r="M37" s="22">
        <v>2</v>
      </c>
      <c r="N37" s="23"/>
    </row>
    <row r="38" spans="1:14" x14ac:dyDescent="0.3">
      <c r="A38" s="1">
        <v>44439</v>
      </c>
      <c r="B38" s="22">
        <v>0.1</v>
      </c>
      <c r="C38" s="22">
        <v>0.1</v>
      </c>
      <c r="D38" s="22">
        <v>0.5</v>
      </c>
      <c r="E38" s="22">
        <v>1.2</v>
      </c>
      <c r="F38" s="22">
        <v>1.4</v>
      </c>
      <c r="G38" s="45"/>
      <c r="H38" s="22">
        <v>0.3</v>
      </c>
      <c r="I38" s="22">
        <v>2.6</v>
      </c>
      <c r="J38" s="22">
        <v>17.7</v>
      </c>
      <c r="K38" s="22">
        <v>3.2</v>
      </c>
      <c r="L38" s="22">
        <v>3</v>
      </c>
      <c r="M38" s="22">
        <v>3.2</v>
      </c>
      <c r="N38" s="23"/>
    </row>
    <row r="39" spans="1:14" x14ac:dyDescent="0.3">
      <c r="A39" s="1">
        <v>44469</v>
      </c>
      <c r="B39" s="22">
        <v>0.1</v>
      </c>
      <c r="C39" s="22">
        <v>0.1</v>
      </c>
      <c r="D39" s="22">
        <v>0.5</v>
      </c>
      <c r="E39" s="22">
        <v>1.3</v>
      </c>
      <c r="F39" s="22">
        <v>1.1000000000000001</v>
      </c>
      <c r="G39" s="45"/>
      <c r="H39" s="22">
        <v>0.8</v>
      </c>
      <c r="I39" s="22">
        <v>2.8</v>
      </c>
      <c r="J39" s="22">
        <v>17.8</v>
      </c>
      <c r="K39" s="22">
        <v>3.3</v>
      </c>
      <c r="L39" s="22">
        <v>2.6</v>
      </c>
      <c r="M39" s="22">
        <v>3.1</v>
      </c>
      <c r="N39" s="23"/>
    </row>
    <row r="40" spans="1:14" x14ac:dyDescent="0.3">
      <c r="A40" s="1">
        <v>44500</v>
      </c>
      <c r="B40" s="22">
        <v>0.2</v>
      </c>
      <c r="C40" s="22">
        <v>0.8</v>
      </c>
      <c r="D40" s="22">
        <v>0.6</v>
      </c>
      <c r="E40" s="22">
        <v>1.3</v>
      </c>
      <c r="F40" s="22">
        <v>1.4</v>
      </c>
      <c r="G40" s="45"/>
      <c r="H40" s="22">
        <v>1.2</v>
      </c>
      <c r="I40" s="22">
        <v>22.9</v>
      </c>
      <c r="J40" s="22">
        <v>21.5</v>
      </c>
      <c r="K40" s="22">
        <v>3.4</v>
      </c>
      <c r="L40" s="22">
        <v>3.2</v>
      </c>
      <c r="M40" s="22">
        <v>4.2</v>
      </c>
      <c r="N40" s="23"/>
    </row>
    <row r="41" spans="1:14" x14ac:dyDescent="0.3">
      <c r="A41" s="1">
        <v>44530</v>
      </c>
      <c r="B41" s="22">
        <v>0.3</v>
      </c>
      <c r="C41" s="22">
        <v>0.8</v>
      </c>
      <c r="D41" s="22">
        <v>0.7</v>
      </c>
      <c r="E41" s="22">
        <v>1.9</v>
      </c>
      <c r="F41" s="22">
        <v>1.5</v>
      </c>
      <c r="G41" s="45"/>
      <c r="H41" s="22">
        <v>2.5</v>
      </c>
      <c r="I41" s="22">
        <v>23.2</v>
      </c>
      <c r="J41" s="22">
        <v>28.5</v>
      </c>
      <c r="K41" s="22">
        <v>4.8</v>
      </c>
      <c r="L41" s="22">
        <v>3.3</v>
      </c>
      <c r="M41" s="22">
        <v>5.0999999999999996</v>
      </c>
      <c r="N41" s="23"/>
    </row>
    <row r="42" spans="1:14" x14ac:dyDescent="0.3">
      <c r="A42" s="1">
        <v>44561</v>
      </c>
      <c r="B42" s="22">
        <v>0.5</v>
      </c>
      <c r="C42" s="22">
        <v>0.7</v>
      </c>
      <c r="D42" s="22">
        <v>0.7</v>
      </c>
      <c r="E42" s="22">
        <v>2</v>
      </c>
      <c r="F42" s="22">
        <v>1.5</v>
      </c>
      <c r="G42" s="45"/>
      <c r="H42" s="22">
        <v>4.2</v>
      </c>
      <c r="I42" s="22">
        <v>22.7</v>
      </c>
      <c r="J42" s="22">
        <v>26.8</v>
      </c>
      <c r="K42" s="22">
        <v>5</v>
      </c>
      <c r="L42" s="22">
        <v>3.4</v>
      </c>
      <c r="M42" s="22">
        <v>5.4</v>
      </c>
      <c r="N42" s="23"/>
    </row>
    <row r="43" spans="1:14" x14ac:dyDescent="0.3">
      <c r="A43" s="1">
        <v>44592</v>
      </c>
      <c r="B43" s="22">
        <v>0.5</v>
      </c>
      <c r="C43" s="22">
        <v>0.8</v>
      </c>
      <c r="D43" s="22">
        <v>0.6</v>
      </c>
      <c r="E43" s="22">
        <v>2.2000000000000002</v>
      </c>
      <c r="F43" s="22">
        <v>1.4</v>
      </c>
      <c r="G43" s="45"/>
      <c r="H43" s="22">
        <v>4.3</v>
      </c>
      <c r="I43" s="22">
        <v>22.9</v>
      </c>
      <c r="J43" s="22">
        <v>23.6</v>
      </c>
      <c r="K43" s="22">
        <v>5.5</v>
      </c>
      <c r="L43" s="22">
        <v>3.2</v>
      </c>
      <c r="M43" s="22">
        <v>5.5</v>
      </c>
      <c r="N43" s="23"/>
    </row>
    <row r="44" spans="1:14" x14ac:dyDescent="0.3">
      <c r="A44" s="1">
        <v>44620</v>
      </c>
      <c r="B44" s="22">
        <v>0.6</v>
      </c>
      <c r="C44" s="22">
        <v>0.8</v>
      </c>
      <c r="D44" s="22">
        <v>0.6</v>
      </c>
      <c r="E44" s="22">
        <v>2.7</v>
      </c>
      <c r="F44" s="22">
        <v>1.5</v>
      </c>
      <c r="G44" s="45"/>
      <c r="H44" s="22">
        <v>5.0999999999999996</v>
      </c>
      <c r="I44" s="22">
        <v>23.1</v>
      </c>
      <c r="J44" s="22">
        <v>22.3</v>
      </c>
      <c r="K44" s="22">
        <v>6.9</v>
      </c>
      <c r="L44" s="22">
        <v>3.5</v>
      </c>
      <c r="M44" s="22">
        <v>6.2</v>
      </c>
      <c r="N44" s="23"/>
    </row>
    <row r="45" spans="1:14" x14ac:dyDescent="0.3">
      <c r="A45" s="1">
        <v>44651</v>
      </c>
      <c r="B45" s="22">
        <v>0.7</v>
      </c>
      <c r="C45" s="22">
        <v>0.8</v>
      </c>
      <c r="D45" s="22">
        <v>0.9</v>
      </c>
      <c r="E45" s="22">
        <v>2.9</v>
      </c>
      <c r="F45" s="22">
        <v>1.8</v>
      </c>
      <c r="G45" s="45"/>
      <c r="H45" s="22">
        <v>5.9</v>
      </c>
      <c r="I45" s="22">
        <v>24.8</v>
      </c>
      <c r="J45" s="22">
        <v>30.7</v>
      </c>
      <c r="K45" s="22">
        <v>7.5</v>
      </c>
      <c r="L45" s="22">
        <v>4</v>
      </c>
      <c r="M45" s="22">
        <v>7</v>
      </c>
      <c r="N45" s="23"/>
    </row>
    <row r="46" spans="1:14" x14ac:dyDescent="0.3">
      <c r="A46" s="1">
        <v>44681</v>
      </c>
      <c r="B46" s="22">
        <v>0.8</v>
      </c>
      <c r="C46" s="22">
        <v>2.2999999999999998</v>
      </c>
      <c r="D46" s="22">
        <v>0.9</v>
      </c>
      <c r="E46" s="22">
        <v>2.9</v>
      </c>
      <c r="F46" s="22">
        <v>2.1</v>
      </c>
      <c r="G46" s="45"/>
      <c r="H46" s="22">
        <v>6.7</v>
      </c>
      <c r="I46" s="22">
        <v>69.599999999999994</v>
      </c>
      <c r="J46" s="22">
        <v>31.4</v>
      </c>
      <c r="K46" s="22">
        <v>7.6</v>
      </c>
      <c r="L46" s="22">
        <v>4.7</v>
      </c>
      <c r="M46" s="22">
        <v>9</v>
      </c>
      <c r="N46" s="23"/>
    </row>
    <row r="47" spans="1:14" x14ac:dyDescent="0.3">
      <c r="A47" s="1">
        <v>44712</v>
      </c>
      <c r="B47" s="22">
        <v>1</v>
      </c>
      <c r="C47" s="22">
        <v>2.2999999999999998</v>
      </c>
      <c r="D47" s="22">
        <v>0.9</v>
      </c>
      <c r="E47" s="22">
        <v>2.7</v>
      </c>
      <c r="F47" s="22">
        <v>2.1</v>
      </c>
      <c r="G47" s="45"/>
      <c r="H47" s="22">
        <v>8.6</v>
      </c>
      <c r="I47" s="22">
        <v>69.900000000000006</v>
      </c>
      <c r="J47" s="22">
        <v>32.799999999999997</v>
      </c>
      <c r="K47" s="22">
        <v>6.9</v>
      </c>
      <c r="L47" s="22">
        <v>4.9000000000000004</v>
      </c>
      <c r="M47" s="22">
        <v>9.1</v>
      </c>
      <c r="N47" s="23"/>
    </row>
    <row r="48" spans="1:14" x14ac:dyDescent="0.3">
      <c r="A48" s="1">
        <v>44742</v>
      </c>
      <c r="B48" s="22">
        <v>1.1000000000000001</v>
      </c>
      <c r="C48" s="22">
        <v>2.2999999999999998</v>
      </c>
      <c r="D48" s="22">
        <v>1.2</v>
      </c>
      <c r="E48" s="22">
        <v>2.4</v>
      </c>
      <c r="F48" s="22">
        <v>2.2999999999999998</v>
      </c>
      <c r="G48" s="45"/>
      <c r="H48" s="22">
        <v>9.8000000000000007</v>
      </c>
      <c r="I48" s="22">
        <v>70.2</v>
      </c>
      <c r="J48" s="22">
        <v>42.3</v>
      </c>
      <c r="K48" s="22">
        <v>6.3</v>
      </c>
      <c r="L48" s="22">
        <v>5.2</v>
      </c>
      <c r="M48" s="22">
        <v>9.4</v>
      </c>
      <c r="N48" s="23"/>
    </row>
    <row r="49" spans="1:14" x14ac:dyDescent="0.3">
      <c r="A49" s="1">
        <v>44773</v>
      </c>
      <c r="B49" s="22">
        <v>1.4</v>
      </c>
      <c r="C49" s="22">
        <v>2.2999999999999998</v>
      </c>
      <c r="D49" s="22">
        <v>1.3</v>
      </c>
      <c r="E49" s="22">
        <v>2.5</v>
      </c>
      <c r="F49" s="22">
        <v>2.5</v>
      </c>
      <c r="G49" s="45"/>
      <c r="H49" s="22">
        <v>12.6</v>
      </c>
      <c r="I49" s="22">
        <v>70.3</v>
      </c>
      <c r="J49" s="22">
        <v>43.7</v>
      </c>
      <c r="K49" s="22">
        <v>6.5</v>
      </c>
      <c r="L49" s="22">
        <v>5.7</v>
      </c>
      <c r="M49" s="22">
        <v>10.1</v>
      </c>
      <c r="N49" s="23"/>
    </row>
    <row r="50" spans="1:14" x14ac:dyDescent="0.3">
      <c r="A50" s="1">
        <v>44804</v>
      </c>
      <c r="B50" s="22">
        <v>1.5</v>
      </c>
      <c r="C50" s="22">
        <v>2.2999999999999998</v>
      </c>
      <c r="D50" s="22">
        <v>1</v>
      </c>
      <c r="E50" s="22">
        <v>2.5</v>
      </c>
      <c r="F50" s="22">
        <v>2.6</v>
      </c>
      <c r="G50" s="45"/>
      <c r="H50" s="22">
        <v>13.1</v>
      </c>
      <c r="I50" s="22">
        <v>69.7</v>
      </c>
      <c r="J50" s="22">
        <v>32.1</v>
      </c>
      <c r="K50" s="22">
        <v>6.5</v>
      </c>
      <c r="L50" s="22">
        <v>5.9</v>
      </c>
      <c r="M50" s="22">
        <v>9.9</v>
      </c>
      <c r="N50" s="23"/>
    </row>
    <row r="51" spans="1:14" x14ac:dyDescent="0.3">
      <c r="A51" s="1">
        <v>44834</v>
      </c>
      <c r="B51" s="22">
        <v>1.7</v>
      </c>
      <c r="C51" s="22">
        <v>2.2999999999999998</v>
      </c>
      <c r="D51" s="22">
        <v>0.8</v>
      </c>
      <c r="E51" s="22">
        <v>2.6</v>
      </c>
      <c r="F51" s="22">
        <v>2.7</v>
      </c>
      <c r="G51" s="45"/>
      <c r="H51" s="22">
        <v>14.5</v>
      </c>
      <c r="I51" s="22">
        <v>70.099999999999994</v>
      </c>
      <c r="J51" s="22">
        <v>26.5</v>
      </c>
      <c r="K51" s="22">
        <v>6.8</v>
      </c>
      <c r="L51" s="22">
        <v>6.1</v>
      </c>
      <c r="M51" s="22">
        <v>10.1</v>
      </c>
      <c r="N51" s="23"/>
    </row>
    <row r="52" spans="1:14" x14ac:dyDescent="0.3">
      <c r="A52" s="1">
        <v>44865</v>
      </c>
      <c r="B52" s="22">
        <v>1.8</v>
      </c>
      <c r="C52" s="22">
        <v>3.2</v>
      </c>
      <c r="D52" s="22">
        <v>0.7</v>
      </c>
      <c r="E52" s="22">
        <v>2.5</v>
      </c>
      <c r="F52" s="22">
        <v>2.8</v>
      </c>
      <c r="G52" s="45"/>
      <c r="H52" s="22">
        <v>16.2</v>
      </c>
      <c r="I52" s="22">
        <v>89.7</v>
      </c>
      <c r="J52" s="22">
        <v>22.2</v>
      </c>
      <c r="K52" s="22">
        <v>6.6</v>
      </c>
      <c r="L52" s="22">
        <v>6.3</v>
      </c>
      <c r="M52" s="22">
        <v>11.1</v>
      </c>
      <c r="N52" s="23"/>
    </row>
    <row r="53" spans="1:14" x14ac:dyDescent="0.3">
      <c r="A53" s="1">
        <v>44895</v>
      </c>
      <c r="B53" s="22">
        <v>1.9</v>
      </c>
      <c r="C53" s="22">
        <v>3.2</v>
      </c>
      <c r="D53" s="22">
        <v>0.5</v>
      </c>
      <c r="E53" s="22">
        <v>2.2999999999999998</v>
      </c>
      <c r="F53" s="22">
        <v>2.8</v>
      </c>
      <c r="G53" s="45"/>
      <c r="H53" s="22">
        <v>16.399999999999999</v>
      </c>
      <c r="I53" s="22">
        <v>89</v>
      </c>
      <c r="J53" s="22">
        <v>17.2</v>
      </c>
      <c r="K53" s="22">
        <v>6</v>
      </c>
      <c r="L53" s="22">
        <v>6.3</v>
      </c>
      <c r="M53" s="22">
        <v>10.7</v>
      </c>
      <c r="N53" s="23"/>
    </row>
    <row r="54" spans="1:14" x14ac:dyDescent="0.3">
      <c r="A54" s="1">
        <v>44926</v>
      </c>
      <c r="B54" s="22">
        <v>1.9</v>
      </c>
      <c r="C54" s="22">
        <v>3.2</v>
      </c>
      <c r="D54" s="22">
        <v>0.4</v>
      </c>
      <c r="E54" s="22">
        <v>2.1</v>
      </c>
      <c r="F54" s="22">
        <v>3</v>
      </c>
      <c r="G54" s="45"/>
      <c r="H54" s="22">
        <v>16.8</v>
      </c>
      <c r="I54" s="22">
        <v>88.7</v>
      </c>
      <c r="J54" s="22">
        <v>11.5</v>
      </c>
      <c r="K54" s="22">
        <v>5.5</v>
      </c>
      <c r="L54" s="22">
        <v>6.8</v>
      </c>
      <c r="M54" s="22">
        <v>10.5</v>
      </c>
      <c r="N54" s="23"/>
    </row>
    <row r="55" spans="1:14" x14ac:dyDescent="0.3">
      <c r="A55" s="1">
        <v>44957</v>
      </c>
      <c r="B55" s="22">
        <v>1.9</v>
      </c>
      <c r="C55" s="22">
        <v>3.2</v>
      </c>
      <c r="D55" s="22">
        <v>0.2</v>
      </c>
      <c r="E55" s="22">
        <v>2.1</v>
      </c>
      <c r="F55" s="22">
        <v>2.6</v>
      </c>
      <c r="G55" s="45"/>
      <c r="H55" s="22">
        <v>16.7</v>
      </c>
      <c r="I55" s="22">
        <v>89.5</v>
      </c>
      <c r="J55" s="22">
        <v>7.7</v>
      </c>
      <c r="K55" s="22">
        <v>5.5</v>
      </c>
      <c r="L55" s="22">
        <v>6</v>
      </c>
      <c r="M55" s="22">
        <v>10.1</v>
      </c>
      <c r="N55" s="23"/>
    </row>
    <row r="56" spans="1:14" x14ac:dyDescent="0.3">
      <c r="A56" s="1">
        <v>44985</v>
      </c>
      <c r="B56" s="22">
        <v>2.1</v>
      </c>
      <c r="C56" s="22">
        <v>3.2</v>
      </c>
      <c r="D56" s="22">
        <v>0.1</v>
      </c>
      <c r="E56" s="22">
        <v>2.1</v>
      </c>
      <c r="F56" s="22">
        <v>2.9</v>
      </c>
      <c r="G56" s="45"/>
      <c r="H56" s="22">
        <v>18</v>
      </c>
      <c r="I56" s="22">
        <v>88.6</v>
      </c>
      <c r="J56" s="22">
        <v>4.5999999999999996</v>
      </c>
      <c r="K56" s="22">
        <v>5.7</v>
      </c>
      <c r="L56" s="22">
        <v>6.6</v>
      </c>
      <c r="M56" s="22">
        <v>10.4</v>
      </c>
      <c r="N56" s="23"/>
    </row>
    <row r="57" spans="1:14" x14ac:dyDescent="0.3">
      <c r="A57" s="1">
        <v>45016</v>
      </c>
      <c r="B57" s="22">
        <v>2.2000000000000002</v>
      </c>
      <c r="C57" s="22">
        <v>3.1</v>
      </c>
      <c r="D57" s="22">
        <v>-0.2</v>
      </c>
      <c r="E57" s="22">
        <v>2.1</v>
      </c>
      <c r="F57" s="22">
        <v>2.9</v>
      </c>
      <c r="G57" s="45"/>
      <c r="H57" s="22">
        <v>19.100000000000001</v>
      </c>
      <c r="I57" s="22">
        <v>85.6</v>
      </c>
      <c r="J57" s="22">
        <v>-5.9</v>
      </c>
      <c r="K57" s="22">
        <v>5.6</v>
      </c>
      <c r="L57" s="22">
        <v>6.6</v>
      </c>
      <c r="M57" s="22">
        <v>10.1</v>
      </c>
      <c r="N57" s="23"/>
    </row>
    <row r="58" spans="1:14" x14ac:dyDescent="0.3">
      <c r="A58" s="1">
        <v>45046</v>
      </c>
      <c r="B58" s="22">
        <v>2.1</v>
      </c>
      <c r="C58" s="22">
        <v>1.3</v>
      </c>
      <c r="D58" s="22">
        <v>-0.3</v>
      </c>
      <c r="E58" s="22">
        <v>2.5</v>
      </c>
      <c r="F58" s="22">
        <v>3.1</v>
      </c>
      <c r="G58" s="45"/>
      <c r="H58" s="22">
        <v>19</v>
      </c>
      <c r="I58" s="22">
        <v>24.3</v>
      </c>
      <c r="J58" s="22">
        <v>-8.9</v>
      </c>
      <c r="K58" s="22">
        <v>6.9</v>
      </c>
      <c r="L58" s="22">
        <v>6.9</v>
      </c>
      <c r="M58" s="22">
        <v>8.6999999999999993</v>
      </c>
      <c r="N58" s="23"/>
    </row>
    <row r="59" spans="1:14" x14ac:dyDescent="0.3">
      <c r="A59" s="1">
        <v>45077</v>
      </c>
      <c r="B59" s="22">
        <v>2.1</v>
      </c>
      <c r="C59" s="22">
        <v>1.2</v>
      </c>
      <c r="D59" s="22">
        <v>-0.5</v>
      </c>
      <c r="E59" s="22">
        <v>2.5</v>
      </c>
      <c r="F59" s="22">
        <v>3.3</v>
      </c>
      <c r="G59" s="45"/>
      <c r="H59" s="22">
        <v>18.3</v>
      </c>
      <c r="I59" s="22">
        <v>23.7</v>
      </c>
      <c r="J59" s="22">
        <v>-13.1</v>
      </c>
      <c r="K59" s="22">
        <v>7.1</v>
      </c>
      <c r="L59" s="22">
        <v>7.4</v>
      </c>
      <c r="M59" s="22">
        <v>8.6999999999999993</v>
      </c>
      <c r="N59" s="23"/>
    </row>
    <row r="60" spans="1:14" x14ac:dyDescent="0.3">
      <c r="A60" s="1">
        <v>45107</v>
      </c>
      <c r="B60" s="22">
        <v>2</v>
      </c>
      <c r="C60" s="22">
        <v>1.2</v>
      </c>
      <c r="D60" s="22">
        <v>-0.9</v>
      </c>
      <c r="E60" s="22">
        <v>2.4</v>
      </c>
      <c r="F60" s="22">
        <v>3.2</v>
      </c>
      <c r="G60" s="45"/>
      <c r="H60" s="22">
        <v>17.3</v>
      </c>
      <c r="I60" s="22">
        <v>23.3</v>
      </c>
      <c r="J60" s="22">
        <v>-22.7</v>
      </c>
      <c r="K60" s="22">
        <v>6.8</v>
      </c>
      <c r="L60" s="22">
        <v>7.2</v>
      </c>
      <c r="M60" s="22">
        <v>7.9</v>
      </c>
      <c r="N60" s="23"/>
    </row>
    <row r="61" spans="1:14" x14ac:dyDescent="0.3">
      <c r="A61" s="1">
        <v>45138</v>
      </c>
      <c r="B61" s="22">
        <v>1.7</v>
      </c>
      <c r="C61" s="22">
        <v>0.4</v>
      </c>
      <c r="D61" s="22">
        <v>-1</v>
      </c>
      <c r="E61" s="22">
        <v>2.2000000000000002</v>
      </c>
      <c r="F61" s="22">
        <v>3.4</v>
      </c>
      <c r="G61" s="45"/>
      <c r="H61" s="22">
        <v>14.8</v>
      </c>
      <c r="I61" s="22">
        <v>4.5</v>
      </c>
      <c r="J61" s="22">
        <v>-24.9</v>
      </c>
      <c r="K61" s="22">
        <v>6.3</v>
      </c>
      <c r="L61" s="22">
        <v>7.4</v>
      </c>
      <c r="M61" s="22">
        <v>6.8</v>
      </c>
      <c r="N61" s="23"/>
    </row>
    <row r="62" spans="1:14" x14ac:dyDescent="0.3">
      <c r="A62" s="1">
        <v>45169</v>
      </c>
      <c r="B62" s="22">
        <v>1.6</v>
      </c>
      <c r="C62" s="22">
        <v>0.5</v>
      </c>
      <c r="D62" s="22">
        <v>-0.6</v>
      </c>
      <c r="E62" s="22">
        <v>2</v>
      </c>
      <c r="F62" s="22">
        <v>3.2</v>
      </c>
      <c r="G62" s="45"/>
      <c r="H62" s="22">
        <v>13.6</v>
      </c>
      <c r="I62" s="22">
        <v>5.3</v>
      </c>
      <c r="J62" s="22">
        <v>-16.399999999999999</v>
      </c>
      <c r="K62" s="22">
        <v>5.8</v>
      </c>
      <c r="L62" s="22">
        <v>6.8</v>
      </c>
      <c r="M62" s="22">
        <v>6.7</v>
      </c>
      <c r="N62" s="23"/>
    </row>
    <row r="63" spans="1:14" x14ac:dyDescent="0.3">
      <c r="A63" s="1">
        <v>45199</v>
      </c>
      <c r="B63" s="22">
        <v>1.4</v>
      </c>
      <c r="C63" s="22">
        <v>0.5</v>
      </c>
      <c r="D63" s="22">
        <v>-0.3</v>
      </c>
      <c r="E63" s="22">
        <v>1.9</v>
      </c>
      <c r="F63" s="22">
        <v>3.2</v>
      </c>
      <c r="G63" s="45"/>
      <c r="H63" s="22">
        <v>12.1</v>
      </c>
      <c r="I63" s="22">
        <v>5</v>
      </c>
      <c r="J63" s="22">
        <v>-9.6999999999999993</v>
      </c>
      <c r="K63" s="22">
        <v>5.5</v>
      </c>
      <c r="L63" s="22">
        <v>6.9</v>
      </c>
      <c r="M63" s="22">
        <v>6.7</v>
      </c>
      <c r="N63" s="23"/>
    </row>
    <row r="64" spans="1:14" x14ac:dyDescent="0.3">
      <c r="A64" s="1">
        <v>45200</v>
      </c>
      <c r="B64" s="22">
        <v>1.2</v>
      </c>
      <c r="C64" s="22">
        <v>-1.1000000000000001</v>
      </c>
      <c r="D64" s="22">
        <v>-0.3</v>
      </c>
      <c r="E64" s="22">
        <v>1.7</v>
      </c>
      <c r="F64" s="22">
        <v>3</v>
      </c>
      <c r="G64" s="45"/>
      <c r="H64" s="22">
        <v>10.1</v>
      </c>
      <c r="I64" s="22">
        <v>-21.6</v>
      </c>
      <c r="J64" s="22">
        <v>-7.6</v>
      </c>
      <c r="K64" s="22">
        <v>5.0999999999999996</v>
      </c>
      <c r="L64" s="22">
        <v>6.6</v>
      </c>
      <c r="M64" s="22">
        <v>4.5999999999999996</v>
      </c>
      <c r="N64" s="23"/>
    </row>
    <row r="65" spans="1:14" x14ac:dyDescent="0.3">
      <c r="A65" s="1">
        <v>45231</v>
      </c>
      <c r="B65" s="22">
        <v>1.1000000000000001</v>
      </c>
      <c r="C65" s="22">
        <v>-1.1000000000000001</v>
      </c>
      <c r="D65" s="22">
        <v>-0.4</v>
      </c>
      <c r="E65" s="22">
        <v>1.4</v>
      </c>
      <c r="F65" s="22">
        <v>2.9</v>
      </c>
      <c r="G65" s="45"/>
      <c r="H65" s="22">
        <v>9.1999999999999993</v>
      </c>
      <c r="I65" s="22">
        <v>-21.6</v>
      </c>
      <c r="J65" s="22">
        <v>-10.6</v>
      </c>
      <c r="K65" s="22">
        <v>4.0999999999999996</v>
      </c>
      <c r="L65" s="22">
        <v>6.3</v>
      </c>
      <c r="M65" s="22">
        <v>3.9</v>
      </c>
      <c r="N65" s="23"/>
    </row>
    <row r="66" spans="1:14" x14ac:dyDescent="0.3">
      <c r="A66" s="1">
        <v>45261</v>
      </c>
      <c r="B66" s="22">
        <v>0.9</v>
      </c>
      <c r="C66" s="22">
        <v>-1</v>
      </c>
      <c r="D66" s="22">
        <v>-0.3</v>
      </c>
      <c r="E66" s="22">
        <v>1.4</v>
      </c>
      <c r="F66" s="22">
        <v>3</v>
      </c>
      <c r="G66" s="45"/>
      <c r="H66" s="22">
        <v>8</v>
      </c>
      <c r="I66" s="22">
        <v>-21.5</v>
      </c>
      <c r="J66" s="22">
        <v>-10.8</v>
      </c>
      <c r="K66" s="22">
        <v>4.3</v>
      </c>
      <c r="L66" s="22">
        <v>6.4</v>
      </c>
      <c r="M66" s="22">
        <v>4</v>
      </c>
      <c r="N66" s="23"/>
    </row>
    <row r="67" spans="1:14" x14ac:dyDescent="0.3">
      <c r="A67" s="1">
        <v>45292</v>
      </c>
      <c r="B67" s="22">
        <v>0.8</v>
      </c>
      <c r="C67" s="22">
        <v>-0.9</v>
      </c>
      <c r="D67" s="22">
        <v>-0.3</v>
      </c>
      <c r="E67" s="22">
        <v>1.3</v>
      </c>
      <c r="F67" s="22">
        <v>3</v>
      </c>
      <c r="G67" s="45"/>
      <c r="H67" s="22">
        <v>6.9</v>
      </c>
      <c r="I67" s="22">
        <v>-18.3</v>
      </c>
      <c r="J67" s="22">
        <v>-9.1999999999999993</v>
      </c>
      <c r="K67" s="22">
        <v>3.8</v>
      </c>
      <c r="L67" s="22">
        <v>6.5</v>
      </c>
      <c r="M67" s="22">
        <v>4</v>
      </c>
      <c r="N67" s="23"/>
    </row>
    <row r="68" spans="1:14" x14ac:dyDescent="0.3">
      <c r="A68" s="1">
        <v>45323</v>
      </c>
      <c r="B68" s="22">
        <v>0.6</v>
      </c>
      <c r="C68" s="22">
        <v>-0.9</v>
      </c>
      <c r="D68" s="22">
        <v>-0.2</v>
      </c>
      <c r="E68" s="22">
        <v>1.1000000000000001</v>
      </c>
      <c r="F68" s="22">
        <v>2.8</v>
      </c>
      <c r="G68" s="45"/>
      <c r="H68" s="22">
        <v>5</v>
      </c>
      <c r="I68" s="22">
        <v>-18.2</v>
      </c>
      <c r="J68" s="22">
        <v>-6.5</v>
      </c>
      <c r="K68" s="22">
        <v>3.1</v>
      </c>
      <c r="L68" s="22">
        <v>6.1</v>
      </c>
      <c r="M68" s="22">
        <v>3.4</v>
      </c>
      <c r="N68" s="23"/>
    </row>
    <row r="69" spans="1:14" x14ac:dyDescent="0.3">
      <c r="A69" s="1">
        <v>45352</v>
      </c>
      <c r="B69" s="22">
        <v>0.5</v>
      </c>
      <c r="C69" s="22">
        <v>-0.9</v>
      </c>
      <c r="D69" s="22">
        <v>-0.1</v>
      </c>
      <c r="E69" s="22">
        <v>0.9</v>
      </c>
      <c r="F69" s="22">
        <v>2.8</v>
      </c>
      <c r="G69" s="45"/>
      <c r="H69" s="22">
        <v>4</v>
      </c>
      <c r="I69" s="22">
        <v>-18.2</v>
      </c>
      <c r="J69" s="22">
        <v>-3.7</v>
      </c>
      <c r="K69" s="22">
        <v>2.7</v>
      </c>
      <c r="L69" s="22">
        <v>6</v>
      </c>
      <c r="M69" s="22">
        <v>3.2</v>
      </c>
      <c r="N69" s="23"/>
    </row>
    <row r="70" spans="1:14" ht="28" x14ac:dyDescent="0.3">
      <c r="A70" s="44" t="s">
        <v>1564</v>
      </c>
      <c r="B70" s="22">
        <v>0.30599999999999999</v>
      </c>
      <c r="C70" s="22">
        <v>-1.262</v>
      </c>
      <c r="D70" s="22">
        <v>7.0000000000000001E-3</v>
      </c>
      <c r="E70" s="22">
        <v>0.41599999999999998</v>
      </c>
      <c r="F70" s="22">
        <v>2.5979999999999999</v>
      </c>
      <c r="G70" s="45"/>
      <c r="H70" s="22">
        <v>2.5289999999999999</v>
      </c>
      <c r="I70" s="22">
        <v>-26.609000000000002</v>
      </c>
      <c r="J70" s="22">
        <v>-0.27400000000000002</v>
      </c>
      <c r="K70" s="22">
        <v>1.24</v>
      </c>
      <c r="L70" s="22">
        <v>5.52</v>
      </c>
      <c r="M70" s="22">
        <v>2.0640000000000001</v>
      </c>
    </row>
    <row r="71" spans="1:14" ht="28" x14ac:dyDescent="0.3">
      <c r="A71" s="44" t="s">
        <v>1563</v>
      </c>
      <c r="B71" s="22">
        <v>0.16400000000000001</v>
      </c>
      <c r="C71" s="22">
        <v>-1.2450000000000001</v>
      </c>
      <c r="D71" s="22">
        <v>0.127</v>
      </c>
      <c r="E71" s="22">
        <v>0.40500000000000003</v>
      </c>
      <c r="F71" s="22">
        <v>2.4860000000000002</v>
      </c>
      <c r="G71" s="45"/>
      <c r="H71" s="22">
        <v>1.3340000000000001</v>
      </c>
      <c r="I71" s="22">
        <v>-26.457000000000001</v>
      </c>
      <c r="J71" s="22">
        <v>3.782</v>
      </c>
      <c r="K71" s="22">
        <v>1.2290000000000001</v>
      </c>
      <c r="L71" s="22">
        <v>5.258</v>
      </c>
      <c r="M71" s="22">
        <v>1.9379999999999999</v>
      </c>
    </row>
    <row r="72" spans="1:14" ht="28" x14ac:dyDescent="0.3">
      <c r="A72" s="44" t="s">
        <v>1562</v>
      </c>
      <c r="B72" s="22">
        <v>0.17100000000000001</v>
      </c>
      <c r="C72" s="22">
        <v>-1.2390000000000001</v>
      </c>
      <c r="D72" s="22">
        <v>0.23499999999999999</v>
      </c>
      <c r="E72" s="22">
        <v>0.377</v>
      </c>
      <c r="F72" s="22">
        <v>2.4420000000000002</v>
      </c>
      <c r="G72" s="45"/>
      <c r="H72" s="22">
        <v>1.423</v>
      </c>
      <c r="I72" s="22">
        <v>-26.396999999999998</v>
      </c>
      <c r="J72" s="22">
        <v>7.7220000000000004</v>
      </c>
      <c r="K72" s="22">
        <v>1.143</v>
      </c>
      <c r="L72" s="22">
        <v>5.1340000000000003</v>
      </c>
      <c r="M72" s="22">
        <v>1.9870000000000001</v>
      </c>
    </row>
    <row r="73" spans="1:14" ht="28" x14ac:dyDescent="0.3">
      <c r="A73" s="44" t="s">
        <v>1561</v>
      </c>
      <c r="B73" s="22">
        <v>0.14199999999999999</v>
      </c>
      <c r="C73" s="22">
        <v>-0.81399999999999995</v>
      </c>
      <c r="D73" s="22">
        <v>0.26</v>
      </c>
      <c r="E73" s="22">
        <v>0.40600000000000003</v>
      </c>
      <c r="F73" s="22">
        <v>2.4</v>
      </c>
      <c r="G73" s="45"/>
      <c r="H73" s="22">
        <v>1.1659999999999999</v>
      </c>
      <c r="I73" s="22">
        <v>-19.79</v>
      </c>
      <c r="J73" s="22">
        <v>8.5</v>
      </c>
      <c r="K73" s="22">
        <v>1.2150000000000001</v>
      </c>
      <c r="L73" s="22">
        <v>4.9489999999999998</v>
      </c>
      <c r="M73" s="22">
        <v>2.3940000000000001</v>
      </c>
    </row>
    <row r="74" spans="1:14" ht="28" x14ac:dyDescent="0.3">
      <c r="A74" s="44" t="s">
        <v>1560</v>
      </c>
      <c r="B74" s="22">
        <v>0.13700000000000001</v>
      </c>
      <c r="C74" s="22">
        <v>-0.82499999999999996</v>
      </c>
      <c r="D74" s="22">
        <v>0.16700000000000001</v>
      </c>
      <c r="E74" s="22">
        <v>0.35899999999999999</v>
      </c>
      <c r="F74" s="22">
        <v>2.4180000000000001</v>
      </c>
      <c r="G74" s="45"/>
      <c r="H74" s="22">
        <v>1.145</v>
      </c>
      <c r="I74" s="22">
        <v>-20.067</v>
      </c>
      <c r="J74" s="22">
        <v>4.8780000000000001</v>
      </c>
      <c r="K74" s="22">
        <v>1.0840000000000001</v>
      </c>
      <c r="L74" s="22">
        <v>5.0010000000000003</v>
      </c>
      <c r="M74" s="22">
        <v>2.2559999999999998</v>
      </c>
    </row>
    <row r="75" spans="1:14" ht="28" x14ac:dyDescent="0.3">
      <c r="A75" s="44" t="s">
        <v>1559</v>
      </c>
      <c r="B75" s="22">
        <v>0.125</v>
      </c>
      <c r="C75" s="22">
        <v>-0.82799999999999996</v>
      </c>
      <c r="D75" s="22">
        <v>6.8000000000000005E-2</v>
      </c>
      <c r="E75" s="22">
        <v>0.33400000000000002</v>
      </c>
      <c r="F75" s="22">
        <v>2.2850000000000001</v>
      </c>
      <c r="G75" s="45"/>
      <c r="H75" s="22">
        <v>1.0329999999999999</v>
      </c>
      <c r="I75" s="22">
        <v>-20.207000000000001</v>
      </c>
      <c r="J75" s="22">
        <v>1.339</v>
      </c>
      <c r="K75" s="22">
        <v>1.024</v>
      </c>
      <c r="L75" s="22">
        <v>4.7279999999999998</v>
      </c>
      <c r="M75" s="22">
        <v>1.984</v>
      </c>
    </row>
    <row r="76" spans="1:14" x14ac:dyDescent="0.3">
      <c r="A76" s="44"/>
    </row>
    <row r="77" spans="1:14" x14ac:dyDescent="0.3">
      <c r="A77" s="1"/>
    </row>
    <row r="78" spans="1:14" x14ac:dyDescent="0.3">
      <c r="A78" s="1"/>
    </row>
    <row r="79" spans="1:14" x14ac:dyDescent="0.3">
      <c r="A79" s="1"/>
    </row>
    <row r="80" spans="1:14" x14ac:dyDescent="0.3">
      <c r="A80" s="1"/>
    </row>
    <row r="81" spans="1:1" x14ac:dyDescent="0.3">
      <c r="A81" s="1"/>
    </row>
    <row r="82" spans="1:1" x14ac:dyDescent="0.3">
      <c r="A82" s="1"/>
    </row>
    <row r="83" spans="1:1" x14ac:dyDescent="0.3">
      <c r="A83" s="1"/>
    </row>
    <row r="84" spans="1:1" x14ac:dyDescent="0.3">
      <c r="A84" s="1"/>
    </row>
  </sheetData>
  <mergeCells count="2">
    <mergeCell ref="B5:F5"/>
    <mergeCell ref="H5:M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I125"/>
  <sheetViews>
    <sheetView workbookViewId="0">
      <pane ySplit="6" topLeftCell="A19" activePane="bottomLeft" state="frozen"/>
      <selection activeCell="O33" sqref="O33"/>
      <selection pane="bottomLeft" activeCell="D36" sqref="D36"/>
    </sheetView>
  </sheetViews>
  <sheetFormatPr defaultColWidth="9.81640625" defaultRowHeight="14" x14ac:dyDescent="0.3"/>
  <cols>
    <col min="1" max="1" width="22" style="30" customWidth="1"/>
    <col min="2" max="3" width="18" style="30" customWidth="1"/>
    <col min="4" max="5" width="10" style="30" customWidth="1"/>
    <col min="6" max="6" width="21.1796875" style="30" customWidth="1"/>
    <col min="7" max="9" width="18" style="32" customWidth="1"/>
    <col min="10" max="16384" width="9.81640625" style="30"/>
  </cols>
  <sheetData>
    <row r="1" spans="1:9" x14ac:dyDescent="0.3">
      <c r="A1" s="17" t="s">
        <v>0</v>
      </c>
      <c r="B1" s="29"/>
      <c r="F1" s="31"/>
    </row>
    <row r="2" spans="1:9" x14ac:dyDescent="0.3">
      <c r="A2" s="19"/>
      <c r="B2" s="29"/>
    </row>
    <row r="3" spans="1:9" x14ac:dyDescent="0.3">
      <c r="A3" s="20" t="s">
        <v>1456</v>
      </c>
      <c r="B3" s="29"/>
      <c r="D3" s="33"/>
      <c r="E3" s="33"/>
    </row>
    <row r="4" spans="1:9" x14ac:dyDescent="0.3">
      <c r="B4" s="29"/>
    </row>
    <row r="5" spans="1:9" x14ac:dyDescent="0.3">
      <c r="B5" s="60" t="s">
        <v>1457</v>
      </c>
      <c r="C5" s="60"/>
      <c r="F5" s="60" t="s">
        <v>1458</v>
      </c>
      <c r="G5" s="60"/>
      <c r="H5" s="60"/>
      <c r="I5" s="60"/>
    </row>
    <row r="6" spans="1:9" ht="55.5" customHeight="1" x14ac:dyDescent="0.3">
      <c r="A6" s="34" t="s">
        <v>1</v>
      </c>
      <c r="B6" s="35" t="s">
        <v>1459</v>
      </c>
      <c r="C6" s="35" t="s">
        <v>1460</v>
      </c>
      <c r="E6" s="34" t="s">
        <v>1</v>
      </c>
      <c r="F6" s="35" t="s">
        <v>1461</v>
      </c>
      <c r="G6" s="36" t="s">
        <v>1462</v>
      </c>
      <c r="H6" s="36" t="s">
        <v>1463</v>
      </c>
      <c r="I6" s="36" t="s">
        <v>1464</v>
      </c>
    </row>
    <row r="7" spans="1:9" x14ac:dyDescent="0.3">
      <c r="A7" s="37" t="s">
        <v>1207</v>
      </c>
      <c r="B7" s="38">
        <v>3</v>
      </c>
      <c r="C7" s="38">
        <v>2.9</v>
      </c>
      <c r="D7" s="38"/>
      <c r="E7" s="37">
        <v>43131</v>
      </c>
      <c r="F7" s="38">
        <v>2.7</v>
      </c>
      <c r="G7" s="32" t="s">
        <v>1465</v>
      </c>
      <c r="H7" s="39">
        <v>3.1</v>
      </c>
      <c r="I7" s="39" t="s">
        <v>1455</v>
      </c>
    </row>
    <row r="8" spans="1:9" x14ac:dyDescent="0.3">
      <c r="A8" s="37" t="s">
        <v>1208</v>
      </c>
      <c r="B8" s="38">
        <v>2.8</v>
      </c>
      <c r="C8" s="38">
        <v>3</v>
      </c>
      <c r="D8" s="38"/>
      <c r="E8" s="37">
        <v>43159</v>
      </c>
      <c r="F8" s="38">
        <v>2.9</v>
      </c>
      <c r="H8" s="39">
        <v>3.2</v>
      </c>
      <c r="I8" s="39" t="s">
        <v>1455</v>
      </c>
    </row>
    <row r="9" spans="1:9" x14ac:dyDescent="0.3">
      <c r="A9" s="37" t="s">
        <v>1209</v>
      </c>
      <c r="B9" s="38">
        <v>3.3</v>
      </c>
      <c r="C9" s="38">
        <v>3.2</v>
      </c>
      <c r="D9" s="38"/>
      <c r="E9" s="37">
        <v>43190</v>
      </c>
      <c r="F9" s="38">
        <v>3</v>
      </c>
      <c r="H9" s="39">
        <v>3.2</v>
      </c>
      <c r="I9" s="39" t="s">
        <v>1455</v>
      </c>
    </row>
    <row r="10" spans="1:9" x14ac:dyDescent="0.3">
      <c r="A10" s="37" t="s">
        <v>1210</v>
      </c>
      <c r="B10" s="38">
        <v>3.5</v>
      </c>
      <c r="C10" s="38">
        <v>3.4</v>
      </c>
      <c r="D10" s="38"/>
      <c r="E10" s="37">
        <v>43220</v>
      </c>
      <c r="F10" s="38">
        <v>3</v>
      </c>
      <c r="H10" s="39">
        <v>3</v>
      </c>
      <c r="I10" s="39" t="s">
        <v>1455</v>
      </c>
    </row>
    <row r="11" spans="1:9" x14ac:dyDescent="0.3">
      <c r="A11" s="37" t="s">
        <v>1211</v>
      </c>
      <c r="B11" s="38">
        <v>3.6</v>
      </c>
      <c r="C11" s="38">
        <v>3.4</v>
      </c>
      <c r="D11" s="38"/>
      <c r="E11" s="37">
        <v>43251</v>
      </c>
      <c r="F11" s="38">
        <v>2.9</v>
      </c>
      <c r="H11" s="39">
        <v>3.2</v>
      </c>
      <c r="I11" s="39" t="s">
        <v>1455</v>
      </c>
    </row>
    <row r="12" spans="1:9" x14ac:dyDescent="0.3">
      <c r="A12" s="37" t="s">
        <v>1212</v>
      </c>
      <c r="B12" s="38">
        <v>3.9</v>
      </c>
      <c r="C12" s="38">
        <v>3.5</v>
      </c>
      <c r="D12" s="38"/>
      <c r="E12" s="37">
        <v>43281</v>
      </c>
      <c r="F12" s="38">
        <v>2.8</v>
      </c>
      <c r="H12" s="39">
        <v>3.4</v>
      </c>
      <c r="I12" s="39" t="s">
        <v>1455</v>
      </c>
    </row>
    <row r="13" spans="1:9" x14ac:dyDescent="0.3">
      <c r="A13" s="37" t="s">
        <v>1213</v>
      </c>
      <c r="B13" s="38">
        <v>3.7</v>
      </c>
      <c r="C13" s="38">
        <v>3.4</v>
      </c>
      <c r="D13" s="38"/>
      <c r="E13" s="37">
        <v>43312</v>
      </c>
      <c r="F13" s="38">
        <v>3</v>
      </c>
      <c r="H13" s="39">
        <v>3.7</v>
      </c>
      <c r="I13" s="39" t="s">
        <v>1455</v>
      </c>
    </row>
    <row r="14" spans="1:9" x14ac:dyDescent="0.3">
      <c r="A14" s="37" t="s">
        <v>1214</v>
      </c>
      <c r="B14" s="38">
        <v>3.2</v>
      </c>
      <c r="C14" s="38">
        <v>3.2</v>
      </c>
      <c r="D14" s="38"/>
      <c r="E14" s="37">
        <v>43343</v>
      </c>
      <c r="F14" s="38">
        <v>3.2</v>
      </c>
      <c r="H14" s="39">
        <v>3.9</v>
      </c>
      <c r="I14" s="39" t="s">
        <v>1455</v>
      </c>
    </row>
    <row r="15" spans="1:9" x14ac:dyDescent="0.3">
      <c r="A15" s="37" t="s">
        <v>1215</v>
      </c>
      <c r="B15" s="38">
        <v>2.5</v>
      </c>
      <c r="C15" s="38">
        <v>3</v>
      </c>
      <c r="D15" s="38"/>
      <c r="E15" s="37">
        <v>43373</v>
      </c>
      <c r="F15" s="38">
        <v>3.3</v>
      </c>
      <c r="H15" s="39">
        <v>3.8</v>
      </c>
      <c r="I15" s="39" t="s">
        <v>1455</v>
      </c>
    </row>
    <row r="16" spans="1:9" x14ac:dyDescent="0.3">
      <c r="A16" s="37" t="s">
        <v>1216</v>
      </c>
      <c r="B16" s="38">
        <v>-1.2</v>
      </c>
      <c r="C16" s="38">
        <v>2.2000000000000002</v>
      </c>
      <c r="D16" s="38"/>
      <c r="E16" s="37">
        <v>43404</v>
      </c>
      <c r="F16" s="38">
        <v>3.4</v>
      </c>
      <c r="H16" s="39">
        <v>3.8</v>
      </c>
      <c r="I16" s="39" t="s">
        <v>1455</v>
      </c>
    </row>
    <row r="17" spans="1:9" x14ac:dyDescent="0.3">
      <c r="A17" s="37" t="s">
        <v>1217</v>
      </c>
      <c r="B17" s="38">
        <v>1.4</v>
      </c>
      <c r="C17" s="38">
        <v>1.4</v>
      </c>
      <c r="D17" s="38"/>
      <c r="E17" s="37">
        <v>43434</v>
      </c>
      <c r="F17" s="38">
        <v>3.4</v>
      </c>
      <c r="H17" s="39">
        <v>3.7</v>
      </c>
      <c r="I17" s="39" t="s">
        <v>1455</v>
      </c>
    </row>
    <row r="18" spans="1:9" x14ac:dyDescent="0.3">
      <c r="A18" s="37" t="s">
        <v>1218</v>
      </c>
      <c r="B18" s="38">
        <v>4</v>
      </c>
      <c r="C18" s="38">
        <v>1.3</v>
      </c>
      <c r="D18" s="38"/>
      <c r="E18" s="37">
        <v>43465</v>
      </c>
      <c r="F18" s="38">
        <v>3.5</v>
      </c>
      <c r="H18" s="39">
        <v>3.7</v>
      </c>
      <c r="I18" s="39" t="s">
        <v>1455</v>
      </c>
    </row>
    <row r="19" spans="1:9" x14ac:dyDescent="0.3">
      <c r="A19" s="37" t="s">
        <v>1219</v>
      </c>
      <c r="B19" s="38">
        <v>4.3</v>
      </c>
      <c r="C19" s="38">
        <v>1.1000000000000001</v>
      </c>
      <c r="E19" s="37">
        <v>43496</v>
      </c>
      <c r="F19" s="38">
        <v>3.6</v>
      </c>
      <c r="H19" s="39">
        <v>3.7</v>
      </c>
      <c r="I19" s="39" t="s">
        <v>1455</v>
      </c>
    </row>
    <row r="20" spans="1:9" x14ac:dyDescent="0.3">
      <c r="A20" s="37" t="s">
        <v>1220</v>
      </c>
      <c r="B20" s="38">
        <v>8.4</v>
      </c>
      <c r="C20" s="38">
        <v>1.6</v>
      </c>
      <c r="E20" s="37">
        <v>43524</v>
      </c>
      <c r="F20" s="38">
        <v>3.6</v>
      </c>
      <c r="H20" s="39">
        <v>3.6</v>
      </c>
      <c r="I20" s="39" t="s">
        <v>1455</v>
      </c>
    </row>
    <row r="21" spans="1:9" x14ac:dyDescent="0.3">
      <c r="A21" s="37" t="s">
        <v>1221</v>
      </c>
      <c r="B21" s="38">
        <v>5.5</v>
      </c>
      <c r="C21" s="38">
        <v>2.6</v>
      </c>
      <c r="E21" s="37">
        <v>43555</v>
      </c>
      <c r="F21" s="38">
        <v>3.6</v>
      </c>
      <c r="H21" s="39">
        <v>3.7</v>
      </c>
      <c r="I21" s="39" t="s">
        <v>1455</v>
      </c>
    </row>
    <row r="22" spans="1:9" x14ac:dyDescent="0.3">
      <c r="A22" s="37" t="s">
        <v>1222</v>
      </c>
      <c r="B22" s="38">
        <v>3.9</v>
      </c>
      <c r="C22" s="38">
        <v>3.1</v>
      </c>
      <c r="E22" s="37">
        <v>43585</v>
      </c>
      <c r="F22" s="38">
        <v>3.6</v>
      </c>
      <c r="H22" s="39">
        <v>3.8</v>
      </c>
      <c r="I22" s="39" t="s">
        <v>1455</v>
      </c>
    </row>
    <row r="23" spans="1:9" x14ac:dyDescent="0.3">
      <c r="A23" s="37" t="s">
        <v>1223</v>
      </c>
      <c r="B23" s="38">
        <v>4.9000000000000004</v>
      </c>
      <c r="C23" s="38">
        <v>4</v>
      </c>
      <c r="E23" s="37">
        <v>43616</v>
      </c>
      <c r="F23" s="38">
        <v>3.7</v>
      </c>
      <c r="H23" s="39">
        <v>3.8</v>
      </c>
      <c r="I23" s="39" t="s">
        <v>1455</v>
      </c>
    </row>
    <row r="24" spans="1:9" x14ac:dyDescent="0.3">
      <c r="A24" s="37" t="s">
        <v>1224</v>
      </c>
      <c r="B24" s="38">
        <v>5.4</v>
      </c>
      <c r="C24" s="38">
        <v>4.7</v>
      </c>
      <c r="E24" s="37">
        <v>43646</v>
      </c>
      <c r="F24" s="38">
        <v>3.9</v>
      </c>
      <c r="H24" s="39">
        <v>3.5</v>
      </c>
      <c r="I24" s="39" t="s">
        <v>1455</v>
      </c>
    </row>
    <row r="25" spans="1:9" x14ac:dyDescent="0.3">
      <c r="A25" s="37" t="s">
        <v>1225</v>
      </c>
      <c r="B25" s="38">
        <v>6.6</v>
      </c>
      <c r="C25" s="38">
        <v>5.5</v>
      </c>
      <c r="E25" s="37">
        <v>43677</v>
      </c>
      <c r="F25" s="38">
        <v>4</v>
      </c>
      <c r="H25" s="39">
        <v>3.4</v>
      </c>
      <c r="I25" s="39" t="s">
        <v>1455</v>
      </c>
    </row>
    <row r="26" spans="1:9" x14ac:dyDescent="0.3">
      <c r="A26" s="37" t="s">
        <v>1226</v>
      </c>
      <c r="B26" s="38">
        <v>7.3</v>
      </c>
      <c r="C26" s="38">
        <v>6.1</v>
      </c>
      <c r="E26" s="37">
        <v>43708</v>
      </c>
      <c r="F26" s="38">
        <v>3.9</v>
      </c>
      <c r="H26" s="39">
        <v>3.3</v>
      </c>
      <c r="I26" s="39" t="s">
        <v>1455</v>
      </c>
    </row>
    <row r="27" spans="1:9" x14ac:dyDescent="0.3">
      <c r="A27" s="37" t="s">
        <v>1227</v>
      </c>
      <c r="B27" s="38">
        <v>7.2</v>
      </c>
      <c r="C27" s="38">
        <v>6.3</v>
      </c>
      <c r="E27" s="37">
        <v>43738</v>
      </c>
      <c r="F27" s="38">
        <v>3.7</v>
      </c>
      <c r="H27" s="39">
        <v>3.4</v>
      </c>
      <c r="I27" s="39" t="s">
        <v>1455</v>
      </c>
    </row>
    <row r="28" spans="1:9" x14ac:dyDescent="0.3">
      <c r="A28" s="37" t="s">
        <v>1228</v>
      </c>
      <c r="B28" s="38">
        <v>8.1</v>
      </c>
      <c r="C28" s="38">
        <v>6.5</v>
      </c>
      <c r="E28" s="37">
        <v>43769</v>
      </c>
      <c r="F28" s="38">
        <v>3.5</v>
      </c>
      <c r="H28" s="39">
        <v>3.2</v>
      </c>
      <c r="I28" s="39" t="s">
        <v>1455</v>
      </c>
    </row>
    <row r="29" spans="1:9" x14ac:dyDescent="0.3">
      <c r="A29" s="37" t="s">
        <v>1229</v>
      </c>
      <c r="B29" s="38">
        <v>7.9</v>
      </c>
      <c r="C29" s="38">
        <v>6.4</v>
      </c>
      <c r="E29" s="37">
        <v>43799</v>
      </c>
      <c r="F29" s="38">
        <v>3.3</v>
      </c>
      <c r="H29" s="39">
        <v>3.1</v>
      </c>
      <c r="I29" s="39" t="s">
        <v>1455</v>
      </c>
    </row>
    <row r="30" spans="1:9" x14ac:dyDescent="0.3">
      <c r="A30" s="37" t="s">
        <v>1230</v>
      </c>
      <c r="B30" s="38">
        <v>6.2</v>
      </c>
      <c r="C30" s="38">
        <v>5.9</v>
      </c>
      <c r="E30" s="37">
        <v>43830</v>
      </c>
      <c r="F30" s="38">
        <v>3.2</v>
      </c>
      <c r="H30" s="39">
        <v>3.1</v>
      </c>
      <c r="I30" s="39" t="s">
        <v>1455</v>
      </c>
    </row>
    <row r="31" spans="1:9" x14ac:dyDescent="0.3">
      <c r="A31" s="37" t="s">
        <v>1231</v>
      </c>
      <c r="B31" s="38">
        <v>5.9</v>
      </c>
      <c r="C31" s="38">
        <v>5.6</v>
      </c>
      <c r="E31" s="37">
        <v>43861</v>
      </c>
      <c r="F31" s="38">
        <v>3</v>
      </c>
      <c r="H31" s="39">
        <v>3.3</v>
      </c>
      <c r="I31" s="39" t="s">
        <v>1455</v>
      </c>
    </row>
    <row r="32" spans="1:9" ht="28" x14ac:dyDescent="0.3">
      <c r="A32" s="40" t="s">
        <v>1466</v>
      </c>
      <c r="B32" s="38">
        <v>5.141</v>
      </c>
      <c r="C32" s="38" t="s">
        <v>1455</v>
      </c>
      <c r="E32" s="37">
        <v>43890</v>
      </c>
      <c r="F32" s="38">
        <v>2.9</v>
      </c>
      <c r="H32" s="39">
        <v>3.7</v>
      </c>
      <c r="I32" s="39" t="s">
        <v>1455</v>
      </c>
    </row>
    <row r="33" spans="1:9" ht="28" x14ac:dyDescent="0.3">
      <c r="A33" s="40" t="s">
        <v>1467</v>
      </c>
      <c r="B33" s="38">
        <v>4.83</v>
      </c>
      <c r="C33" s="38" t="s">
        <v>1455</v>
      </c>
      <c r="E33" s="37">
        <v>43921</v>
      </c>
      <c r="F33" s="38">
        <v>2.5</v>
      </c>
      <c r="H33" s="39">
        <v>3.2</v>
      </c>
      <c r="I33" s="39" t="s">
        <v>1455</v>
      </c>
    </row>
    <row r="34" spans="1:9" x14ac:dyDescent="0.3">
      <c r="E34" s="37">
        <v>43951</v>
      </c>
      <c r="F34" s="38">
        <v>1.3</v>
      </c>
      <c r="H34" s="39">
        <v>1.2</v>
      </c>
      <c r="I34" s="39">
        <v>5.5</v>
      </c>
    </row>
    <row r="35" spans="1:9" x14ac:dyDescent="0.3">
      <c r="E35" s="37">
        <v>43982</v>
      </c>
      <c r="F35" s="38">
        <v>-0.1</v>
      </c>
      <c r="H35" s="39">
        <v>-1</v>
      </c>
      <c r="I35" s="39">
        <v>4.5999999999999996</v>
      </c>
    </row>
    <row r="36" spans="1:9" x14ac:dyDescent="0.3">
      <c r="E36" s="37">
        <v>44012</v>
      </c>
      <c r="F36" s="38">
        <v>-1.2</v>
      </c>
      <c r="H36" s="39">
        <v>-1.8</v>
      </c>
      <c r="I36" s="39">
        <v>3.8</v>
      </c>
    </row>
    <row r="37" spans="1:9" x14ac:dyDescent="0.3">
      <c r="E37" s="37">
        <v>44043</v>
      </c>
      <c r="F37" s="38">
        <v>-0.8</v>
      </c>
      <c r="H37" s="39">
        <v>-0.6</v>
      </c>
      <c r="I37" s="39">
        <v>3.5</v>
      </c>
    </row>
    <row r="38" spans="1:9" x14ac:dyDescent="0.3">
      <c r="E38" s="37">
        <v>44074</v>
      </c>
      <c r="F38" s="38">
        <v>0.1</v>
      </c>
      <c r="H38" s="39">
        <v>1.2</v>
      </c>
      <c r="I38" s="39">
        <v>3.2</v>
      </c>
    </row>
    <row r="39" spans="1:9" x14ac:dyDescent="0.3">
      <c r="E39" s="37">
        <v>44104</v>
      </c>
      <c r="F39" s="38">
        <v>1.4</v>
      </c>
      <c r="H39" s="39">
        <v>2.7</v>
      </c>
      <c r="I39" s="39">
        <v>3.2</v>
      </c>
    </row>
    <row r="40" spans="1:9" x14ac:dyDescent="0.3">
      <c r="E40" s="37">
        <v>44135</v>
      </c>
      <c r="F40" s="38">
        <v>2.5</v>
      </c>
      <c r="H40" s="39">
        <v>3.7</v>
      </c>
      <c r="I40" s="39">
        <v>3.2</v>
      </c>
    </row>
    <row r="41" spans="1:9" x14ac:dyDescent="0.3">
      <c r="E41" s="37">
        <v>44165</v>
      </c>
      <c r="F41" s="38">
        <v>3.3</v>
      </c>
      <c r="H41" s="39">
        <v>4.3</v>
      </c>
      <c r="I41" s="39">
        <v>3.2</v>
      </c>
    </row>
    <row r="42" spans="1:9" x14ac:dyDescent="0.3">
      <c r="E42" s="37">
        <v>44196</v>
      </c>
      <c r="F42" s="38">
        <v>4</v>
      </c>
      <c r="H42" s="39">
        <v>4.5</v>
      </c>
      <c r="I42" s="39">
        <v>3.4</v>
      </c>
    </row>
    <row r="43" spans="1:9" x14ac:dyDescent="0.3">
      <c r="E43" s="37">
        <v>44227</v>
      </c>
      <c r="F43" s="38">
        <v>4.0999999999999996</v>
      </c>
      <c r="H43" s="39">
        <v>4.3</v>
      </c>
      <c r="I43" s="39">
        <v>3.6</v>
      </c>
    </row>
    <row r="44" spans="1:9" x14ac:dyDescent="0.3">
      <c r="E44" s="37">
        <v>44255</v>
      </c>
      <c r="F44" s="38">
        <v>4.2</v>
      </c>
      <c r="H44" s="39">
        <v>4</v>
      </c>
      <c r="I44" s="39">
        <v>3.3</v>
      </c>
    </row>
    <row r="45" spans="1:9" x14ac:dyDescent="0.3">
      <c r="E45" s="37">
        <v>44286</v>
      </c>
      <c r="F45" s="38">
        <v>4.3</v>
      </c>
      <c r="H45" s="39">
        <v>4.5</v>
      </c>
      <c r="I45" s="39">
        <v>2.8</v>
      </c>
    </row>
    <row r="46" spans="1:9" x14ac:dyDescent="0.3">
      <c r="E46" s="37">
        <v>44316</v>
      </c>
      <c r="F46" s="38">
        <v>5.7</v>
      </c>
      <c r="H46" s="39">
        <v>7</v>
      </c>
      <c r="I46" s="39">
        <v>0.3</v>
      </c>
    </row>
    <row r="47" spans="1:9" x14ac:dyDescent="0.3">
      <c r="E47" s="37">
        <v>44347</v>
      </c>
      <c r="F47" s="38">
        <v>7.2</v>
      </c>
      <c r="H47" s="39">
        <v>9.4</v>
      </c>
      <c r="I47" s="39">
        <v>1.3</v>
      </c>
    </row>
    <row r="48" spans="1:9" x14ac:dyDescent="0.3">
      <c r="E48" s="37">
        <v>44377</v>
      </c>
      <c r="F48" s="38">
        <v>8.4</v>
      </c>
      <c r="H48" s="39">
        <v>10.8</v>
      </c>
      <c r="I48" s="39">
        <v>2.5</v>
      </c>
    </row>
    <row r="49" spans="5:9" x14ac:dyDescent="0.3">
      <c r="E49" s="37">
        <v>44408</v>
      </c>
      <c r="F49" s="38">
        <v>7.8</v>
      </c>
      <c r="H49" s="39">
        <v>9.5</v>
      </c>
      <c r="I49" s="39">
        <v>3.4</v>
      </c>
    </row>
    <row r="50" spans="5:9" x14ac:dyDescent="0.3">
      <c r="E50" s="37">
        <v>44439</v>
      </c>
      <c r="F50" s="38">
        <v>6.7</v>
      </c>
      <c r="H50" s="39">
        <v>7.9</v>
      </c>
      <c r="I50" s="39">
        <v>3.7</v>
      </c>
    </row>
    <row r="51" spans="5:9" x14ac:dyDescent="0.3">
      <c r="E51" s="37">
        <v>44469</v>
      </c>
      <c r="F51" s="38">
        <v>5.5</v>
      </c>
      <c r="H51" s="39">
        <v>6.5</v>
      </c>
      <c r="I51" s="39">
        <v>3.7</v>
      </c>
    </row>
    <row r="52" spans="5:9" x14ac:dyDescent="0.3">
      <c r="E52" s="37">
        <v>44500</v>
      </c>
      <c r="F52" s="38">
        <v>4.5999999999999996</v>
      </c>
      <c r="H52" s="39">
        <v>6</v>
      </c>
      <c r="I52" s="39">
        <v>3.9</v>
      </c>
    </row>
    <row r="53" spans="5:9" x14ac:dyDescent="0.3">
      <c r="E53" s="37">
        <v>44530</v>
      </c>
      <c r="F53" s="38">
        <v>4.0999999999999996</v>
      </c>
      <c r="H53" s="39">
        <v>6.1</v>
      </c>
      <c r="I53" s="39">
        <v>4</v>
      </c>
    </row>
    <row r="54" spans="5:9" x14ac:dyDescent="0.3">
      <c r="E54" s="37">
        <v>44561</v>
      </c>
      <c r="F54" s="38">
        <v>3.9</v>
      </c>
      <c r="H54" s="39">
        <v>6.3</v>
      </c>
      <c r="I54" s="39">
        <v>4</v>
      </c>
    </row>
    <row r="55" spans="5:9" x14ac:dyDescent="0.3">
      <c r="E55" s="37">
        <v>44592</v>
      </c>
      <c r="F55" s="38">
        <v>4.2</v>
      </c>
      <c r="H55" s="39">
        <v>6.5</v>
      </c>
      <c r="I55" s="39">
        <v>4.0999999999999996</v>
      </c>
    </row>
    <row r="56" spans="5:9" x14ac:dyDescent="0.3">
      <c r="E56" s="37">
        <v>44620</v>
      </c>
      <c r="F56" s="38">
        <v>4.5999999999999996</v>
      </c>
      <c r="H56" s="39">
        <v>6.6</v>
      </c>
      <c r="I56" s="39">
        <v>4.4000000000000004</v>
      </c>
    </row>
    <row r="57" spans="5:9" x14ac:dyDescent="0.3">
      <c r="E57" s="37">
        <v>44651</v>
      </c>
      <c r="F57" s="38">
        <v>4.9000000000000004</v>
      </c>
      <c r="H57" s="39">
        <v>6.7</v>
      </c>
      <c r="I57" s="39">
        <v>5.6</v>
      </c>
    </row>
    <row r="58" spans="5:9" x14ac:dyDescent="0.3">
      <c r="E58" s="37">
        <v>44681</v>
      </c>
      <c r="F58" s="38">
        <v>4.8</v>
      </c>
      <c r="H58" s="39">
        <v>6.6</v>
      </c>
      <c r="I58" s="39">
        <v>6.5</v>
      </c>
    </row>
    <row r="59" spans="5:9" x14ac:dyDescent="0.3">
      <c r="E59" s="37">
        <v>44712</v>
      </c>
      <c r="F59" s="38">
        <v>5.0999999999999996</v>
      </c>
      <c r="H59" s="39">
        <v>6.7</v>
      </c>
      <c r="I59" s="39">
        <v>6.5</v>
      </c>
    </row>
    <row r="60" spans="5:9" x14ac:dyDescent="0.3">
      <c r="E60" s="37">
        <v>44742</v>
      </c>
      <c r="F60" s="38">
        <v>5.4</v>
      </c>
      <c r="H60" s="39">
        <v>6.8</v>
      </c>
      <c r="I60" s="39">
        <v>6.4</v>
      </c>
    </row>
    <row r="61" spans="5:9" x14ac:dyDescent="0.3">
      <c r="E61" s="37">
        <v>44773</v>
      </c>
      <c r="F61" s="38">
        <v>6</v>
      </c>
      <c r="H61" s="39">
        <v>7.1</v>
      </c>
      <c r="I61" s="39">
        <v>6.1</v>
      </c>
    </row>
    <row r="62" spans="5:9" x14ac:dyDescent="0.3">
      <c r="E62" s="37">
        <v>44804</v>
      </c>
      <c r="F62" s="38">
        <v>6.2</v>
      </c>
      <c r="H62" s="39">
        <v>7.1</v>
      </c>
      <c r="I62" s="39">
        <v>6.3</v>
      </c>
    </row>
    <row r="63" spans="5:9" x14ac:dyDescent="0.3">
      <c r="E63" s="37">
        <v>44834</v>
      </c>
      <c r="F63" s="38">
        <v>6.6</v>
      </c>
      <c r="H63" s="39">
        <v>7.1</v>
      </c>
      <c r="I63" s="39">
        <v>6.1</v>
      </c>
    </row>
    <row r="64" spans="5:9" x14ac:dyDescent="0.3">
      <c r="E64" s="37">
        <v>44865</v>
      </c>
      <c r="F64" s="38">
        <v>6.9</v>
      </c>
      <c r="H64" s="39">
        <v>7</v>
      </c>
      <c r="I64" s="39">
        <v>6.3</v>
      </c>
    </row>
    <row r="65" spans="5:9" x14ac:dyDescent="0.3">
      <c r="E65" s="37">
        <v>44895</v>
      </c>
      <c r="F65" s="38">
        <v>7.3</v>
      </c>
      <c r="H65" s="39">
        <v>6.9</v>
      </c>
      <c r="I65" s="39">
        <v>6.1</v>
      </c>
    </row>
    <row r="66" spans="5:9" x14ac:dyDescent="0.3">
      <c r="E66" s="37">
        <v>44926</v>
      </c>
      <c r="F66" s="38">
        <v>7.3</v>
      </c>
      <c r="H66" s="39">
        <v>6.9</v>
      </c>
      <c r="I66" s="39">
        <v>6.1</v>
      </c>
    </row>
    <row r="67" spans="5:9" x14ac:dyDescent="0.3">
      <c r="E67" s="37">
        <v>44957</v>
      </c>
      <c r="F67" s="38">
        <v>7.1</v>
      </c>
      <c r="H67" s="39">
        <v>7.1</v>
      </c>
      <c r="I67" s="39">
        <v>6.3</v>
      </c>
    </row>
    <row r="68" spans="5:9" x14ac:dyDescent="0.3">
      <c r="E68" s="37">
        <v>44985</v>
      </c>
      <c r="F68" s="38">
        <v>7.1</v>
      </c>
      <c r="H68" s="39">
        <v>7.3</v>
      </c>
      <c r="I68" s="39">
        <v>6.5</v>
      </c>
    </row>
    <row r="69" spans="5:9" x14ac:dyDescent="0.3">
      <c r="E69" s="37">
        <v>45016</v>
      </c>
      <c r="F69" s="38">
        <v>7.2</v>
      </c>
      <c r="H69" s="39">
        <v>7.4</v>
      </c>
      <c r="I69" s="39">
        <v>6.7</v>
      </c>
    </row>
    <row r="70" spans="5:9" x14ac:dyDescent="0.3">
      <c r="E70" s="37">
        <v>45046</v>
      </c>
      <c r="F70" s="38">
        <v>7.7</v>
      </c>
      <c r="H70" s="39">
        <v>7.3</v>
      </c>
      <c r="I70" s="39">
        <v>7.1</v>
      </c>
    </row>
    <row r="71" spans="5:9" x14ac:dyDescent="0.3">
      <c r="E71" s="37">
        <v>45077</v>
      </c>
      <c r="F71" s="38">
        <v>7.9</v>
      </c>
      <c r="H71" s="39">
        <v>7.2</v>
      </c>
      <c r="I71" s="39">
        <v>7</v>
      </c>
    </row>
    <row r="72" spans="5:9" x14ac:dyDescent="0.3">
      <c r="E72" s="37">
        <v>45107</v>
      </c>
      <c r="F72" s="38">
        <v>8.1</v>
      </c>
      <c r="H72" s="39">
        <v>7.1</v>
      </c>
      <c r="I72" s="39">
        <v>7.1</v>
      </c>
    </row>
    <row r="73" spans="5:9" x14ac:dyDescent="0.3">
      <c r="E73" s="37">
        <v>45138</v>
      </c>
      <c r="F73" s="38">
        <v>8.1</v>
      </c>
      <c r="H73" s="39">
        <v>7</v>
      </c>
      <c r="I73" s="39">
        <v>7.2</v>
      </c>
    </row>
    <row r="74" spans="5:9" x14ac:dyDescent="0.3">
      <c r="E74" s="37">
        <v>45169</v>
      </c>
      <c r="F74" s="38">
        <v>8.1</v>
      </c>
      <c r="H74" s="39">
        <v>7</v>
      </c>
      <c r="I74" s="39">
        <v>7</v>
      </c>
    </row>
    <row r="75" spans="5:9" x14ac:dyDescent="0.3">
      <c r="E75" s="37">
        <v>45199</v>
      </c>
      <c r="F75" s="38">
        <v>7.9</v>
      </c>
      <c r="H75" s="39">
        <v>7</v>
      </c>
      <c r="I75" s="39">
        <v>6.9</v>
      </c>
    </row>
    <row r="76" spans="5:9" x14ac:dyDescent="0.3">
      <c r="E76" s="37">
        <v>45230</v>
      </c>
      <c r="F76" s="38">
        <v>7.2</v>
      </c>
      <c r="H76" s="39">
        <v>6.7</v>
      </c>
      <c r="I76" s="39">
        <v>6.6</v>
      </c>
    </row>
    <row r="77" spans="5:9" x14ac:dyDescent="0.3">
      <c r="E77" s="37">
        <v>45260</v>
      </c>
      <c r="F77" s="38">
        <v>6.6</v>
      </c>
      <c r="H77" s="39">
        <v>6.4</v>
      </c>
      <c r="I77" s="39">
        <v>6.6</v>
      </c>
    </row>
    <row r="78" spans="5:9" x14ac:dyDescent="0.3">
      <c r="E78" s="37">
        <v>45291</v>
      </c>
      <c r="F78" s="38">
        <v>6.2</v>
      </c>
      <c r="H78" s="39">
        <v>6.1</v>
      </c>
      <c r="I78" s="39">
        <v>6.4</v>
      </c>
    </row>
    <row r="79" spans="5:9" x14ac:dyDescent="0.3">
      <c r="E79" s="37">
        <v>45322</v>
      </c>
      <c r="F79" s="38">
        <v>6.1</v>
      </c>
      <c r="H79" s="39">
        <v>6.1</v>
      </c>
      <c r="I79" s="39">
        <v>6.4</v>
      </c>
    </row>
    <row r="80" spans="5:9" x14ac:dyDescent="0.3">
      <c r="E80" s="37">
        <v>45351</v>
      </c>
      <c r="F80" s="38">
        <v>6</v>
      </c>
      <c r="H80" s="39">
        <v>6</v>
      </c>
      <c r="I80" s="39">
        <v>6.2</v>
      </c>
    </row>
    <row r="81" spans="5:9" x14ac:dyDescent="0.3">
      <c r="E81" s="37">
        <v>45382</v>
      </c>
      <c r="F81" s="38">
        <v>5.9</v>
      </c>
      <c r="H81" s="39">
        <v>6.1</v>
      </c>
      <c r="I81" s="39">
        <v>6.6</v>
      </c>
    </row>
    <row r="82" spans="5:9" x14ac:dyDescent="0.3">
      <c r="E82" s="37">
        <v>45412</v>
      </c>
      <c r="F82" s="38">
        <v>5.9</v>
      </c>
      <c r="H82" s="39">
        <v>6.2</v>
      </c>
      <c r="I82" s="39">
        <v>7.1</v>
      </c>
    </row>
    <row r="83" spans="5:9" x14ac:dyDescent="0.3">
      <c r="E83" s="37">
        <v>45443</v>
      </c>
      <c r="F83" s="38">
        <v>5.6</v>
      </c>
      <c r="H83" s="39">
        <v>6.3</v>
      </c>
      <c r="I83" s="39">
        <v>6.9</v>
      </c>
    </row>
    <row r="84" spans="5:9" x14ac:dyDescent="0.3">
      <c r="E84" s="37">
        <v>45473</v>
      </c>
      <c r="F84" s="38" t="s">
        <v>1455</v>
      </c>
      <c r="G84" s="38"/>
      <c r="H84" s="39">
        <v>6.2</v>
      </c>
      <c r="I84" s="39">
        <v>6.8</v>
      </c>
    </row>
    <row r="85" spans="5:9" x14ac:dyDescent="0.3">
      <c r="E85" s="37"/>
    </row>
    <row r="86" spans="5:9" x14ac:dyDescent="0.3">
      <c r="E86" s="37"/>
    </row>
    <row r="87" spans="5:9" x14ac:dyDescent="0.3">
      <c r="E87" s="37"/>
    </row>
    <row r="88" spans="5:9" x14ac:dyDescent="0.3">
      <c r="E88" s="37"/>
    </row>
    <row r="89" spans="5:9" x14ac:dyDescent="0.3">
      <c r="E89" s="37"/>
    </row>
    <row r="90" spans="5:9" x14ac:dyDescent="0.3">
      <c r="E90" s="37"/>
    </row>
    <row r="91" spans="5:9" x14ac:dyDescent="0.3">
      <c r="E91" s="37"/>
    </row>
    <row r="92" spans="5:9" x14ac:dyDescent="0.3">
      <c r="E92" s="37"/>
    </row>
    <row r="93" spans="5:9" x14ac:dyDescent="0.3">
      <c r="E93" s="37"/>
    </row>
    <row r="94" spans="5:9" x14ac:dyDescent="0.3">
      <c r="E94" s="37"/>
    </row>
    <row r="95" spans="5:9" x14ac:dyDescent="0.3">
      <c r="E95" s="37"/>
    </row>
    <row r="96" spans="5:9" x14ac:dyDescent="0.3">
      <c r="E96" s="37"/>
    </row>
    <row r="97" spans="5:5" x14ac:dyDescent="0.3">
      <c r="E97" s="37"/>
    </row>
    <row r="98" spans="5:5" x14ac:dyDescent="0.3">
      <c r="E98" s="37"/>
    </row>
    <row r="99" spans="5:5" x14ac:dyDescent="0.3">
      <c r="E99" s="37"/>
    </row>
    <row r="100" spans="5:5" x14ac:dyDescent="0.3">
      <c r="E100" s="37"/>
    </row>
    <row r="101" spans="5:5" x14ac:dyDescent="0.3">
      <c r="E101" s="37"/>
    </row>
    <row r="102" spans="5:5" x14ac:dyDescent="0.3">
      <c r="E102" s="37"/>
    </row>
    <row r="103" spans="5:5" x14ac:dyDescent="0.3">
      <c r="E103" s="37"/>
    </row>
    <row r="104" spans="5:5" x14ac:dyDescent="0.3">
      <c r="E104" s="37"/>
    </row>
    <row r="105" spans="5:5" x14ac:dyDescent="0.3">
      <c r="E105" s="37"/>
    </row>
    <row r="106" spans="5:5" x14ac:dyDescent="0.3">
      <c r="E106" s="37"/>
    </row>
    <row r="107" spans="5:5" x14ac:dyDescent="0.3">
      <c r="E107" s="37"/>
    </row>
    <row r="108" spans="5:5" x14ac:dyDescent="0.3">
      <c r="E108" s="37"/>
    </row>
    <row r="109" spans="5:5" x14ac:dyDescent="0.3">
      <c r="E109" s="37"/>
    </row>
    <row r="110" spans="5:5" x14ac:dyDescent="0.3">
      <c r="E110" s="37"/>
    </row>
    <row r="111" spans="5:5" x14ac:dyDescent="0.3">
      <c r="E111" s="37"/>
    </row>
    <row r="112" spans="5:5" x14ac:dyDescent="0.3">
      <c r="E112" s="37"/>
    </row>
    <row r="113" spans="5:5" x14ac:dyDescent="0.3">
      <c r="E113" s="37"/>
    </row>
    <row r="114" spans="5:5" x14ac:dyDescent="0.3">
      <c r="E114" s="37"/>
    </row>
    <row r="115" spans="5:5" x14ac:dyDescent="0.3">
      <c r="E115" s="37"/>
    </row>
    <row r="116" spans="5:5" x14ac:dyDescent="0.3">
      <c r="E116" s="37"/>
    </row>
    <row r="117" spans="5:5" x14ac:dyDescent="0.3">
      <c r="E117" s="37"/>
    </row>
    <row r="118" spans="5:5" x14ac:dyDescent="0.3">
      <c r="E118" s="37"/>
    </row>
    <row r="119" spans="5:5" x14ac:dyDescent="0.3">
      <c r="E119" s="37"/>
    </row>
    <row r="120" spans="5:5" x14ac:dyDescent="0.3">
      <c r="E120" s="37"/>
    </row>
    <row r="121" spans="5:5" x14ac:dyDescent="0.3">
      <c r="E121" s="37"/>
    </row>
    <row r="122" spans="5:5" x14ac:dyDescent="0.3">
      <c r="E122" s="37"/>
    </row>
    <row r="123" spans="5:5" x14ac:dyDescent="0.3">
      <c r="E123" s="37"/>
    </row>
    <row r="124" spans="5:5" x14ac:dyDescent="0.3">
      <c r="E124" s="37"/>
    </row>
    <row r="125" spans="5:5" x14ac:dyDescent="0.3">
      <c r="E125" s="37"/>
    </row>
  </sheetData>
  <mergeCells count="2">
    <mergeCell ref="B5:C5"/>
    <mergeCell ref="F5:I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E633-A34D-4861-82A0-E4DAAC4CD261}">
  <sheetPr codeName="Sheet24"/>
  <dimension ref="A1:N60"/>
  <sheetViews>
    <sheetView zoomScaleNormal="100" workbookViewId="0">
      <pane xSplit="1" ySplit="6" topLeftCell="B37" activePane="bottomRight" state="frozen"/>
      <selection pane="topRight" activeCell="B1" sqref="B1"/>
      <selection pane="bottomLeft" activeCell="A6" sqref="A6"/>
      <selection pane="bottomRight" activeCell="F52" sqref="F52"/>
    </sheetView>
  </sheetViews>
  <sheetFormatPr defaultColWidth="9.1796875" defaultRowHeight="14" x14ac:dyDescent="0.3"/>
  <cols>
    <col min="1" max="1" width="22.81640625" style="18" customWidth="1"/>
    <col min="2" max="6" width="14.54296875" style="18" customWidth="1"/>
    <col min="7" max="7" width="5.1796875" style="18" customWidth="1"/>
    <col min="8" max="13" width="14.54296875" style="18" customWidth="1"/>
    <col min="14" max="16384" width="9.1796875" style="18"/>
  </cols>
  <sheetData>
    <row r="1" spans="1:14" x14ac:dyDescent="0.3">
      <c r="A1" s="17" t="s">
        <v>0</v>
      </c>
    </row>
    <row r="2" spans="1:14" x14ac:dyDescent="0.3">
      <c r="A2" s="19"/>
    </row>
    <row r="3" spans="1:14" x14ac:dyDescent="0.3">
      <c r="A3" s="20" t="s">
        <v>1922</v>
      </c>
    </row>
    <row r="4" spans="1:14" x14ac:dyDescent="0.3">
      <c r="A4" s="20"/>
    </row>
    <row r="5" spans="1:14" x14ac:dyDescent="0.3">
      <c r="B5" s="59" t="s">
        <v>770</v>
      </c>
      <c r="C5" s="59"/>
      <c r="D5" s="59"/>
      <c r="E5" s="59"/>
      <c r="F5" s="59"/>
      <c r="H5" s="59" t="s">
        <v>771</v>
      </c>
      <c r="I5" s="59"/>
      <c r="J5" s="59"/>
      <c r="K5" s="59"/>
      <c r="L5" s="59"/>
      <c r="M5" s="59"/>
    </row>
    <row r="6" spans="1:14" ht="33" customHeight="1" x14ac:dyDescent="0.3">
      <c r="A6" s="21" t="s">
        <v>1</v>
      </c>
      <c r="B6" s="52" t="s">
        <v>772</v>
      </c>
      <c r="C6" s="52" t="s">
        <v>1399</v>
      </c>
      <c r="D6" s="52" t="s">
        <v>2</v>
      </c>
      <c r="E6" s="52" t="s">
        <v>3</v>
      </c>
      <c r="F6" s="52" t="s">
        <v>4</v>
      </c>
      <c r="H6" s="52" t="s">
        <v>772</v>
      </c>
      <c r="I6" s="52" t="s">
        <v>1399</v>
      </c>
      <c r="J6" s="52" t="s">
        <v>2</v>
      </c>
      <c r="K6" s="52" t="s">
        <v>3</v>
      </c>
      <c r="L6" s="52" t="s">
        <v>4</v>
      </c>
      <c r="M6" s="52" t="s">
        <v>1447</v>
      </c>
    </row>
    <row r="7" spans="1:14" x14ac:dyDescent="0.3">
      <c r="A7" s="1">
        <v>44227</v>
      </c>
      <c r="B7" s="22">
        <v>-0.1</v>
      </c>
      <c r="C7" s="22">
        <v>-0.3</v>
      </c>
      <c r="D7" s="22">
        <v>-0.3</v>
      </c>
      <c r="E7" s="22">
        <v>0.4</v>
      </c>
      <c r="F7" s="22">
        <v>0.8</v>
      </c>
      <c r="H7" s="22">
        <v>-0.7</v>
      </c>
      <c r="I7" s="22">
        <v>-8.4</v>
      </c>
      <c r="J7" s="22">
        <v>-8.1999999999999993</v>
      </c>
      <c r="K7" s="22">
        <v>1.4</v>
      </c>
      <c r="L7" s="22">
        <v>1.7</v>
      </c>
      <c r="M7" s="22">
        <v>0.7</v>
      </c>
      <c r="N7" s="23"/>
    </row>
    <row r="8" spans="1:14" x14ac:dyDescent="0.3">
      <c r="A8" s="1">
        <v>44255</v>
      </c>
      <c r="B8" s="22">
        <v>0</v>
      </c>
      <c r="C8" s="22">
        <v>-0.3</v>
      </c>
      <c r="D8" s="22">
        <v>-0.1</v>
      </c>
      <c r="E8" s="22">
        <v>0.1</v>
      </c>
      <c r="F8" s="22">
        <v>0.7</v>
      </c>
      <c r="H8" s="22">
        <v>-0.6</v>
      </c>
      <c r="I8" s="22">
        <v>-7.9</v>
      </c>
      <c r="J8" s="22">
        <v>-3.5</v>
      </c>
      <c r="K8" s="22">
        <v>0.5</v>
      </c>
      <c r="L8" s="22">
        <v>1.5</v>
      </c>
      <c r="M8" s="22">
        <v>0.4</v>
      </c>
      <c r="N8" s="23"/>
    </row>
    <row r="9" spans="1:14" x14ac:dyDescent="0.3">
      <c r="A9" s="1">
        <v>44286</v>
      </c>
      <c r="B9" s="22">
        <v>-0.1</v>
      </c>
      <c r="C9" s="22">
        <v>-0.2</v>
      </c>
      <c r="D9" s="22">
        <v>0.1</v>
      </c>
      <c r="E9" s="22">
        <v>0.3</v>
      </c>
      <c r="F9" s="22">
        <v>0.7</v>
      </c>
      <c r="H9" s="22">
        <v>-1.4</v>
      </c>
      <c r="I9" s="22">
        <v>-7.3</v>
      </c>
      <c r="J9" s="22">
        <v>3.5</v>
      </c>
      <c r="K9" s="22">
        <v>0.9</v>
      </c>
      <c r="L9" s="22">
        <v>1.5</v>
      </c>
      <c r="M9" s="22">
        <v>0.7</v>
      </c>
      <c r="N9" s="23"/>
    </row>
    <row r="10" spans="1:14" x14ac:dyDescent="0.3">
      <c r="A10" s="1">
        <v>44316</v>
      </c>
      <c r="B10" s="22">
        <v>0</v>
      </c>
      <c r="C10" s="22">
        <v>0.1</v>
      </c>
      <c r="D10" s="22">
        <v>0.4</v>
      </c>
      <c r="E10" s="22">
        <v>0.4</v>
      </c>
      <c r="F10" s="22">
        <v>0.7</v>
      </c>
      <c r="H10" s="22">
        <v>-0.4</v>
      </c>
      <c r="I10" s="22">
        <v>2.4</v>
      </c>
      <c r="J10" s="22">
        <v>13.6</v>
      </c>
      <c r="K10" s="22">
        <v>1.2</v>
      </c>
      <c r="L10" s="22">
        <v>1.6</v>
      </c>
      <c r="M10" s="22">
        <v>1.5</v>
      </c>
      <c r="N10" s="23"/>
    </row>
    <row r="11" spans="1:14" x14ac:dyDescent="0.3">
      <c r="A11" s="1">
        <v>44347</v>
      </c>
      <c r="B11" s="22">
        <v>-0.1</v>
      </c>
      <c r="C11" s="22">
        <v>0.1</v>
      </c>
      <c r="D11" s="22">
        <v>0.5</v>
      </c>
      <c r="E11" s="22">
        <v>0.8</v>
      </c>
      <c r="F11" s="22">
        <v>0.9</v>
      </c>
      <c r="H11" s="22">
        <v>-1.3</v>
      </c>
      <c r="I11" s="22">
        <v>2.6</v>
      </c>
      <c r="J11" s="22">
        <v>17.899999999999999</v>
      </c>
      <c r="K11" s="22">
        <v>2.2000000000000002</v>
      </c>
      <c r="L11" s="22">
        <v>1.9</v>
      </c>
      <c r="M11" s="22">
        <v>2.1</v>
      </c>
      <c r="N11" s="23"/>
    </row>
    <row r="12" spans="1:14" x14ac:dyDescent="0.3">
      <c r="A12" s="1">
        <v>44377</v>
      </c>
      <c r="B12" s="22">
        <v>0</v>
      </c>
      <c r="C12" s="22">
        <v>0.1</v>
      </c>
      <c r="D12" s="22">
        <v>0.5</v>
      </c>
      <c r="E12" s="22">
        <v>1</v>
      </c>
      <c r="F12" s="22">
        <v>0.9</v>
      </c>
      <c r="H12" s="22">
        <v>-0.6</v>
      </c>
      <c r="I12" s="22">
        <v>2.5</v>
      </c>
      <c r="J12" s="22">
        <v>20.3</v>
      </c>
      <c r="K12" s="22">
        <v>2.7</v>
      </c>
      <c r="L12" s="22">
        <v>2.1</v>
      </c>
      <c r="M12" s="22">
        <v>2.5</v>
      </c>
      <c r="N12" s="23"/>
    </row>
    <row r="13" spans="1:14" x14ac:dyDescent="0.3">
      <c r="A13" s="1">
        <v>44408</v>
      </c>
      <c r="B13" s="22">
        <v>-0.1</v>
      </c>
      <c r="C13" s="22">
        <v>0.1</v>
      </c>
      <c r="D13" s="22">
        <v>0.5</v>
      </c>
      <c r="E13" s="22">
        <v>0.8</v>
      </c>
      <c r="F13" s="22">
        <v>0.7</v>
      </c>
      <c r="H13" s="22">
        <v>-0.6</v>
      </c>
      <c r="I13" s="22">
        <v>2.6</v>
      </c>
      <c r="J13" s="22">
        <v>17.7</v>
      </c>
      <c r="K13" s="22">
        <v>2.2999999999999998</v>
      </c>
      <c r="L13" s="22">
        <v>1.6</v>
      </c>
      <c r="M13" s="22">
        <v>2</v>
      </c>
      <c r="N13" s="23"/>
    </row>
    <row r="14" spans="1:14" x14ac:dyDescent="0.3">
      <c r="A14" s="1">
        <v>44439</v>
      </c>
      <c r="B14" s="22">
        <v>0.1</v>
      </c>
      <c r="C14" s="22">
        <v>0.1</v>
      </c>
      <c r="D14" s="22">
        <v>0.5</v>
      </c>
      <c r="E14" s="22">
        <v>1.2</v>
      </c>
      <c r="F14" s="22">
        <v>1.4</v>
      </c>
      <c r="H14" s="22">
        <v>0.3</v>
      </c>
      <c r="I14" s="22">
        <v>2.6</v>
      </c>
      <c r="J14" s="22">
        <v>17.7</v>
      </c>
      <c r="K14" s="22">
        <v>3.2</v>
      </c>
      <c r="L14" s="22">
        <v>3</v>
      </c>
      <c r="M14" s="22">
        <v>3.2</v>
      </c>
      <c r="N14" s="23"/>
    </row>
    <row r="15" spans="1:14" x14ac:dyDescent="0.3">
      <c r="A15" s="1">
        <v>44469</v>
      </c>
      <c r="B15" s="22">
        <v>0.1</v>
      </c>
      <c r="C15" s="22">
        <v>0.1</v>
      </c>
      <c r="D15" s="22">
        <v>0.5</v>
      </c>
      <c r="E15" s="22">
        <v>1.3</v>
      </c>
      <c r="F15" s="22">
        <v>1.1000000000000001</v>
      </c>
      <c r="H15" s="22">
        <v>0.8</v>
      </c>
      <c r="I15" s="22">
        <v>2.8</v>
      </c>
      <c r="J15" s="22">
        <v>17.8</v>
      </c>
      <c r="K15" s="22">
        <v>3.3</v>
      </c>
      <c r="L15" s="22">
        <v>2.6</v>
      </c>
      <c r="M15" s="22">
        <v>3.1</v>
      </c>
      <c r="N15" s="23"/>
    </row>
    <row r="16" spans="1:14" x14ac:dyDescent="0.3">
      <c r="A16" s="1">
        <v>44500</v>
      </c>
      <c r="B16" s="22">
        <v>0.2</v>
      </c>
      <c r="C16" s="22">
        <v>0.8</v>
      </c>
      <c r="D16" s="22">
        <v>0.6</v>
      </c>
      <c r="E16" s="22">
        <v>1.3</v>
      </c>
      <c r="F16" s="22">
        <v>1.4</v>
      </c>
      <c r="H16" s="22">
        <v>1.2</v>
      </c>
      <c r="I16" s="22">
        <v>22.9</v>
      </c>
      <c r="J16" s="22">
        <v>21.5</v>
      </c>
      <c r="K16" s="22">
        <v>3.4</v>
      </c>
      <c r="L16" s="22">
        <v>3.2</v>
      </c>
      <c r="M16" s="22">
        <v>4.2</v>
      </c>
      <c r="N16" s="23"/>
    </row>
    <row r="17" spans="1:14" x14ac:dyDescent="0.3">
      <c r="A17" s="1">
        <v>44530</v>
      </c>
      <c r="B17" s="22">
        <v>0.3</v>
      </c>
      <c r="C17" s="22">
        <v>0.8</v>
      </c>
      <c r="D17" s="22">
        <v>0.7</v>
      </c>
      <c r="E17" s="22">
        <v>1.9</v>
      </c>
      <c r="F17" s="22">
        <v>1.5</v>
      </c>
      <c r="H17" s="22">
        <v>2.5</v>
      </c>
      <c r="I17" s="22">
        <v>23.2</v>
      </c>
      <c r="J17" s="22">
        <v>28.5</v>
      </c>
      <c r="K17" s="22">
        <v>4.8</v>
      </c>
      <c r="L17" s="22">
        <v>3.3</v>
      </c>
      <c r="M17" s="22">
        <v>5.0999999999999996</v>
      </c>
      <c r="N17" s="23"/>
    </row>
    <row r="18" spans="1:14" x14ac:dyDescent="0.3">
      <c r="A18" s="1">
        <v>44561</v>
      </c>
      <c r="B18" s="22">
        <v>0.5</v>
      </c>
      <c r="C18" s="22">
        <v>0.7</v>
      </c>
      <c r="D18" s="22">
        <v>0.7</v>
      </c>
      <c r="E18" s="22">
        <v>2</v>
      </c>
      <c r="F18" s="22">
        <v>1.5</v>
      </c>
      <c r="H18" s="22">
        <v>4.2</v>
      </c>
      <c r="I18" s="22">
        <v>22.7</v>
      </c>
      <c r="J18" s="22">
        <v>26.8</v>
      </c>
      <c r="K18" s="22">
        <v>5</v>
      </c>
      <c r="L18" s="22">
        <v>3.4</v>
      </c>
      <c r="M18" s="22">
        <v>5.4</v>
      </c>
      <c r="N18" s="23"/>
    </row>
    <row r="19" spans="1:14" x14ac:dyDescent="0.3">
      <c r="A19" s="1">
        <v>44592</v>
      </c>
      <c r="B19" s="22">
        <v>0.5</v>
      </c>
      <c r="C19" s="22">
        <v>0.8</v>
      </c>
      <c r="D19" s="22">
        <v>0.6</v>
      </c>
      <c r="E19" s="22">
        <v>2.2000000000000002</v>
      </c>
      <c r="F19" s="22">
        <v>1.4</v>
      </c>
      <c r="H19" s="22">
        <v>4.3</v>
      </c>
      <c r="I19" s="22">
        <v>22.9</v>
      </c>
      <c r="J19" s="22">
        <v>23.6</v>
      </c>
      <c r="K19" s="22">
        <v>5.5</v>
      </c>
      <c r="L19" s="22">
        <v>3.2</v>
      </c>
      <c r="M19" s="22">
        <v>5.5</v>
      </c>
      <c r="N19" s="23"/>
    </row>
    <row r="20" spans="1:14" x14ac:dyDescent="0.3">
      <c r="A20" s="1">
        <v>44620</v>
      </c>
      <c r="B20" s="22">
        <v>0.6</v>
      </c>
      <c r="C20" s="22">
        <v>0.8</v>
      </c>
      <c r="D20" s="22">
        <v>0.6</v>
      </c>
      <c r="E20" s="22">
        <v>2.7</v>
      </c>
      <c r="F20" s="22">
        <v>1.5</v>
      </c>
      <c r="H20" s="22">
        <v>5.0999999999999996</v>
      </c>
      <c r="I20" s="22">
        <v>23.1</v>
      </c>
      <c r="J20" s="22">
        <v>22.3</v>
      </c>
      <c r="K20" s="22">
        <v>6.9</v>
      </c>
      <c r="L20" s="22">
        <v>3.5</v>
      </c>
      <c r="M20" s="22">
        <v>6.2</v>
      </c>
      <c r="N20" s="23"/>
    </row>
    <row r="21" spans="1:14" x14ac:dyDescent="0.3">
      <c r="A21" s="1">
        <v>44651</v>
      </c>
      <c r="B21" s="22">
        <v>0.7</v>
      </c>
      <c r="C21" s="22">
        <v>0.8</v>
      </c>
      <c r="D21" s="22">
        <v>0.9</v>
      </c>
      <c r="E21" s="22">
        <v>2.9</v>
      </c>
      <c r="F21" s="22">
        <v>1.8</v>
      </c>
      <c r="H21" s="22">
        <v>5.9</v>
      </c>
      <c r="I21" s="22">
        <v>24.8</v>
      </c>
      <c r="J21" s="22">
        <v>30.7</v>
      </c>
      <c r="K21" s="22">
        <v>7.5</v>
      </c>
      <c r="L21" s="22">
        <v>4</v>
      </c>
      <c r="M21" s="22">
        <v>7</v>
      </c>
      <c r="N21" s="23"/>
    </row>
    <row r="22" spans="1:14" x14ac:dyDescent="0.3">
      <c r="A22" s="1">
        <v>44681</v>
      </c>
      <c r="B22" s="22">
        <v>0.8</v>
      </c>
      <c r="C22" s="22">
        <v>2.2999999999999998</v>
      </c>
      <c r="D22" s="22">
        <v>0.9</v>
      </c>
      <c r="E22" s="22">
        <v>2.9</v>
      </c>
      <c r="F22" s="22">
        <v>2.1</v>
      </c>
      <c r="H22" s="22">
        <v>6.7</v>
      </c>
      <c r="I22" s="22">
        <v>69.599999999999994</v>
      </c>
      <c r="J22" s="22">
        <v>31.4</v>
      </c>
      <c r="K22" s="22">
        <v>7.6</v>
      </c>
      <c r="L22" s="22">
        <v>4.7</v>
      </c>
      <c r="M22" s="22">
        <v>9</v>
      </c>
      <c r="N22" s="23"/>
    </row>
    <row r="23" spans="1:14" x14ac:dyDescent="0.3">
      <c r="A23" s="1">
        <v>44712</v>
      </c>
      <c r="B23" s="22">
        <v>1</v>
      </c>
      <c r="C23" s="22">
        <v>2.2999999999999998</v>
      </c>
      <c r="D23" s="22">
        <v>0.9</v>
      </c>
      <c r="E23" s="22">
        <v>2.7</v>
      </c>
      <c r="F23" s="22">
        <v>2.1</v>
      </c>
      <c r="H23" s="22">
        <v>8.6</v>
      </c>
      <c r="I23" s="22">
        <v>69.900000000000006</v>
      </c>
      <c r="J23" s="22">
        <v>32.799999999999997</v>
      </c>
      <c r="K23" s="22">
        <v>6.9</v>
      </c>
      <c r="L23" s="22">
        <v>4.9000000000000004</v>
      </c>
      <c r="M23" s="22">
        <v>9.1</v>
      </c>
      <c r="N23" s="23"/>
    </row>
    <row r="24" spans="1:14" x14ac:dyDescent="0.3">
      <c r="A24" s="1">
        <v>44742</v>
      </c>
      <c r="B24" s="22">
        <v>1.1000000000000001</v>
      </c>
      <c r="C24" s="22">
        <v>2.2999999999999998</v>
      </c>
      <c r="D24" s="22">
        <v>1.2</v>
      </c>
      <c r="E24" s="22">
        <v>2.4</v>
      </c>
      <c r="F24" s="22">
        <v>2.2999999999999998</v>
      </c>
      <c r="H24" s="22">
        <v>9.8000000000000007</v>
      </c>
      <c r="I24" s="22">
        <v>70.2</v>
      </c>
      <c r="J24" s="22">
        <v>42.3</v>
      </c>
      <c r="K24" s="22">
        <v>6.3</v>
      </c>
      <c r="L24" s="22">
        <v>5.2</v>
      </c>
      <c r="M24" s="22">
        <v>9.4</v>
      </c>
      <c r="N24" s="23"/>
    </row>
    <row r="25" spans="1:14" x14ac:dyDescent="0.3">
      <c r="A25" s="1">
        <v>44773</v>
      </c>
      <c r="B25" s="22">
        <v>1.4</v>
      </c>
      <c r="C25" s="22">
        <v>2.2999999999999998</v>
      </c>
      <c r="D25" s="22">
        <v>1.3</v>
      </c>
      <c r="E25" s="22">
        <v>2.5</v>
      </c>
      <c r="F25" s="22">
        <v>2.5</v>
      </c>
      <c r="H25" s="22">
        <v>12.6</v>
      </c>
      <c r="I25" s="22">
        <v>70.3</v>
      </c>
      <c r="J25" s="22">
        <v>43.7</v>
      </c>
      <c r="K25" s="22">
        <v>6.5</v>
      </c>
      <c r="L25" s="22">
        <v>5.7</v>
      </c>
      <c r="M25" s="22">
        <v>10.1</v>
      </c>
      <c r="N25" s="23"/>
    </row>
    <row r="26" spans="1:14" x14ac:dyDescent="0.3">
      <c r="A26" s="1">
        <v>44804</v>
      </c>
      <c r="B26" s="22">
        <v>1.5</v>
      </c>
      <c r="C26" s="22">
        <v>2.2999999999999998</v>
      </c>
      <c r="D26" s="22">
        <v>1</v>
      </c>
      <c r="E26" s="22">
        <v>2.5</v>
      </c>
      <c r="F26" s="22">
        <v>2.6</v>
      </c>
      <c r="H26" s="22">
        <v>13.1</v>
      </c>
      <c r="I26" s="22">
        <v>69.7</v>
      </c>
      <c r="J26" s="22">
        <v>32.1</v>
      </c>
      <c r="K26" s="22">
        <v>6.5</v>
      </c>
      <c r="L26" s="22">
        <v>5.9</v>
      </c>
      <c r="M26" s="22">
        <v>9.9</v>
      </c>
      <c r="N26" s="23"/>
    </row>
    <row r="27" spans="1:14" x14ac:dyDescent="0.3">
      <c r="A27" s="1">
        <v>44834</v>
      </c>
      <c r="B27" s="22">
        <v>1.7</v>
      </c>
      <c r="C27" s="22">
        <v>2.2999999999999998</v>
      </c>
      <c r="D27" s="22">
        <v>0.8</v>
      </c>
      <c r="E27" s="22">
        <v>2.6</v>
      </c>
      <c r="F27" s="22">
        <v>2.7</v>
      </c>
      <c r="H27" s="22">
        <v>14.5</v>
      </c>
      <c r="I27" s="22">
        <v>70.099999999999994</v>
      </c>
      <c r="J27" s="22">
        <v>26.5</v>
      </c>
      <c r="K27" s="22">
        <v>6.8</v>
      </c>
      <c r="L27" s="22">
        <v>6.1</v>
      </c>
      <c r="M27" s="22">
        <v>10.1</v>
      </c>
      <c r="N27" s="23"/>
    </row>
    <row r="28" spans="1:14" x14ac:dyDescent="0.3">
      <c r="A28" s="1">
        <v>44865</v>
      </c>
      <c r="B28" s="22">
        <v>1.8</v>
      </c>
      <c r="C28" s="22">
        <v>3.2</v>
      </c>
      <c r="D28" s="22">
        <v>0.7</v>
      </c>
      <c r="E28" s="22">
        <v>2.5</v>
      </c>
      <c r="F28" s="22">
        <v>2.8</v>
      </c>
      <c r="H28" s="22">
        <v>16.2</v>
      </c>
      <c r="I28" s="22">
        <v>89.7</v>
      </c>
      <c r="J28" s="22">
        <v>22.2</v>
      </c>
      <c r="K28" s="22">
        <v>6.6</v>
      </c>
      <c r="L28" s="22">
        <v>6.3</v>
      </c>
      <c r="M28" s="22">
        <v>11.1</v>
      </c>
      <c r="N28" s="23"/>
    </row>
    <row r="29" spans="1:14" x14ac:dyDescent="0.3">
      <c r="A29" s="1">
        <v>44895</v>
      </c>
      <c r="B29" s="22">
        <v>1.9</v>
      </c>
      <c r="C29" s="22">
        <v>3.2</v>
      </c>
      <c r="D29" s="22">
        <v>0.5</v>
      </c>
      <c r="E29" s="22">
        <v>2.2999999999999998</v>
      </c>
      <c r="F29" s="22">
        <v>2.8</v>
      </c>
      <c r="H29" s="22">
        <v>16.399999999999999</v>
      </c>
      <c r="I29" s="22">
        <v>89</v>
      </c>
      <c r="J29" s="22">
        <v>17.2</v>
      </c>
      <c r="K29" s="22">
        <v>6</v>
      </c>
      <c r="L29" s="22">
        <v>6.3</v>
      </c>
      <c r="M29" s="22">
        <v>10.7</v>
      </c>
      <c r="N29" s="23"/>
    </row>
    <row r="30" spans="1:14" x14ac:dyDescent="0.3">
      <c r="A30" s="1">
        <v>44926</v>
      </c>
      <c r="B30" s="22">
        <v>1.9</v>
      </c>
      <c r="C30" s="22">
        <v>3.2</v>
      </c>
      <c r="D30" s="22">
        <v>0.4</v>
      </c>
      <c r="E30" s="22">
        <v>2.1</v>
      </c>
      <c r="F30" s="22">
        <v>3</v>
      </c>
      <c r="H30" s="22">
        <v>16.8</v>
      </c>
      <c r="I30" s="22">
        <v>88.7</v>
      </c>
      <c r="J30" s="22">
        <v>11.5</v>
      </c>
      <c r="K30" s="22">
        <v>5.5</v>
      </c>
      <c r="L30" s="22">
        <v>6.8</v>
      </c>
      <c r="M30" s="22">
        <v>10.5</v>
      </c>
      <c r="N30" s="23"/>
    </row>
    <row r="31" spans="1:14" x14ac:dyDescent="0.3">
      <c r="A31" s="1">
        <v>44957</v>
      </c>
      <c r="B31" s="22">
        <v>1.9</v>
      </c>
      <c r="C31" s="22">
        <v>3.2</v>
      </c>
      <c r="D31" s="22">
        <v>0.2</v>
      </c>
      <c r="E31" s="22">
        <v>2.1</v>
      </c>
      <c r="F31" s="22">
        <v>2.6</v>
      </c>
      <c r="H31" s="22">
        <v>16.7</v>
      </c>
      <c r="I31" s="22">
        <v>89.5</v>
      </c>
      <c r="J31" s="22">
        <v>7.7</v>
      </c>
      <c r="K31" s="22">
        <v>5.5</v>
      </c>
      <c r="L31" s="22">
        <v>6</v>
      </c>
      <c r="M31" s="22">
        <v>10.1</v>
      </c>
      <c r="N31" s="23"/>
    </row>
    <row r="32" spans="1:14" x14ac:dyDescent="0.3">
      <c r="A32" s="1">
        <v>44985</v>
      </c>
      <c r="B32" s="22">
        <v>2.1</v>
      </c>
      <c r="C32" s="22">
        <v>3.2</v>
      </c>
      <c r="D32" s="22">
        <v>0.1</v>
      </c>
      <c r="E32" s="22">
        <v>2.1</v>
      </c>
      <c r="F32" s="22">
        <v>2.9</v>
      </c>
      <c r="H32" s="22">
        <v>18</v>
      </c>
      <c r="I32" s="22">
        <v>88.6</v>
      </c>
      <c r="J32" s="22">
        <v>4.5999999999999996</v>
      </c>
      <c r="K32" s="22">
        <v>5.7</v>
      </c>
      <c r="L32" s="22">
        <v>6.6</v>
      </c>
      <c r="M32" s="22">
        <v>10.4</v>
      </c>
      <c r="N32" s="23"/>
    </row>
    <row r="33" spans="1:14" x14ac:dyDescent="0.3">
      <c r="A33" s="1">
        <v>45016</v>
      </c>
      <c r="B33" s="22">
        <v>2.2000000000000002</v>
      </c>
      <c r="C33" s="22">
        <v>3.1</v>
      </c>
      <c r="D33" s="22">
        <v>-0.2</v>
      </c>
      <c r="E33" s="22">
        <v>2.1</v>
      </c>
      <c r="F33" s="22">
        <v>2.9</v>
      </c>
      <c r="H33" s="22">
        <v>19.100000000000001</v>
      </c>
      <c r="I33" s="22">
        <v>85.6</v>
      </c>
      <c r="J33" s="22">
        <v>-5.9</v>
      </c>
      <c r="K33" s="22">
        <v>5.6</v>
      </c>
      <c r="L33" s="22">
        <v>6.6</v>
      </c>
      <c r="M33" s="22">
        <v>10.1</v>
      </c>
      <c r="N33" s="23"/>
    </row>
    <row r="34" spans="1:14" x14ac:dyDescent="0.3">
      <c r="A34" s="1">
        <v>45046</v>
      </c>
      <c r="B34" s="22">
        <v>2.1</v>
      </c>
      <c r="C34" s="22">
        <v>1.3</v>
      </c>
      <c r="D34" s="22">
        <v>-0.3</v>
      </c>
      <c r="E34" s="22">
        <v>2.5</v>
      </c>
      <c r="F34" s="22">
        <v>3.1</v>
      </c>
      <c r="H34" s="22">
        <v>19</v>
      </c>
      <c r="I34" s="22">
        <v>24.3</v>
      </c>
      <c r="J34" s="22">
        <v>-8.9</v>
      </c>
      <c r="K34" s="22">
        <v>6.9</v>
      </c>
      <c r="L34" s="22">
        <v>6.9</v>
      </c>
      <c r="M34" s="22">
        <v>8.6999999999999993</v>
      </c>
      <c r="N34" s="23"/>
    </row>
    <row r="35" spans="1:14" x14ac:dyDescent="0.3">
      <c r="A35" s="1">
        <v>45077</v>
      </c>
      <c r="B35" s="22">
        <v>2.1</v>
      </c>
      <c r="C35" s="22">
        <v>1.2</v>
      </c>
      <c r="D35" s="22">
        <v>-0.5</v>
      </c>
      <c r="E35" s="22">
        <v>2.5</v>
      </c>
      <c r="F35" s="22">
        <v>3.3</v>
      </c>
      <c r="H35" s="22">
        <v>18.3</v>
      </c>
      <c r="I35" s="22">
        <v>23.7</v>
      </c>
      <c r="J35" s="22">
        <v>-13.1</v>
      </c>
      <c r="K35" s="22">
        <v>7.1</v>
      </c>
      <c r="L35" s="22">
        <v>7.4</v>
      </c>
      <c r="M35" s="22">
        <v>8.6999999999999993</v>
      </c>
      <c r="N35" s="23"/>
    </row>
    <row r="36" spans="1:14" x14ac:dyDescent="0.3">
      <c r="A36" s="1">
        <v>45107</v>
      </c>
      <c r="B36" s="22">
        <v>2</v>
      </c>
      <c r="C36" s="22">
        <v>1.2</v>
      </c>
      <c r="D36" s="22">
        <v>-0.9</v>
      </c>
      <c r="E36" s="22">
        <v>2.4</v>
      </c>
      <c r="F36" s="22">
        <v>3.2</v>
      </c>
      <c r="H36" s="22">
        <v>17.3</v>
      </c>
      <c r="I36" s="22">
        <v>23.3</v>
      </c>
      <c r="J36" s="22">
        <v>-22.7</v>
      </c>
      <c r="K36" s="22">
        <v>6.8</v>
      </c>
      <c r="L36" s="22">
        <v>7.2</v>
      </c>
      <c r="M36" s="22">
        <v>7.9</v>
      </c>
      <c r="N36" s="23"/>
    </row>
    <row r="37" spans="1:14" x14ac:dyDescent="0.3">
      <c r="A37" s="1">
        <v>45138</v>
      </c>
      <c r="B37" s="22">
        <v>1.7</v>
      </c>
      <c r="C37" s="22">
        <v>0.4</v>
      </c>
      <c r="D37" s="22">
        <v>-1</v>
      </c>
      <c r="E37" s="22">
        <v>2.2000000000000002</v>
      </c>
      <c r="F37" s="22">
        <v>3.4</v>
      </c>
      <c r="H37" s="22">
        <v>14.8</v>
      </c>
      <c r="I37" s="22">
        <v>4.5</v>
      </c>
      <c r="J37" s="22">
        <v>-24.9</v>
      </c>
      <c r="K37" s="22">
        <v>6.3</v>
      </c>
      <c r="L37" s="22">
        <v>7.4</v>
      </c>
      <c r="M37" s="22">
        <v>6.8</v>
      </c>
      <c r="N37" s="23"/>
    </row>
    <row r="38" spans="1:14" x14ac:dyDescent="0.3">
      <c r="A38" s="1">
        <v>45169</v>
      </c>
      <c r="B38" s="22">
        <v>1.6</v>
      </c>
      <c r="C38" s="22">
        <v>0.5</v>
      </c>
      <c r="D38" s="22">
        <v>-0.6</v>
      </c>
      <c r="E38" s="22">
        <v>2</v>
      </c>
      <c r="F38" s="22">
        <v>3.2</v>
      </c>
      <c r="H38" s="22">
        <v>13.6</v>
      </c>
      <c r="I38" s="22">
        <v>5.3</v>
      </c>
      <c r="J38" s="22">
        <v>-16.399999999999999</v>
      </c>
      <c r="K38" s="22">
        <v>5.8</v>
      </c>
      <c r="L38" s="22">
        <v>6.8</v>
      </c>
      <c r="M38" s="22">
        <v>6.7</v>
      </c>
      <c r="N38" s="23"/>
    </row>
    <row r="39" spans="1:14" x14ac:dyDescent="0.3">
      <c r="A39" s="1">
        <v>45199</v>
      </c>
      <c r="B39" s="22">
        <v>1.4</v>
      </c>
      <c r="C39" s="22">
        <v>0.5</v>
      </c>
      <c r="D39" s="22">
        <v>-0.3</v>
      </c>
      <c r="E39" s="22">
        <v>1.9</v>
      </c>
      <c r="F39" s="22">
        <v>3.2</v>
      </c>
      <c r="H39" s="22">
        <v>12.1</v>
      </c>
      <c r="I39" s="22">
        <v>5</v>
      </c>
      <c r="J39" s="22">
        <v>-9.6999999999999993</v>
      </c>
      <c r="K39" s="22">
        <v>5.5</v>
      </c>
      <c r="L39" s="22">
        <v>6.9</v>
      </c>
      <c r="M39" s="22">
        <v>6.7</v>
      </c>
      <c r="N39" s="23"/>
    </row>
    <row r="40" spans="1:14" x14ac:dyDescent="0.3">
      <c r="A40" s="1">
        <v>45200</v>
      </c>
      <c r="B40" s="22">
        <v>1.2</v>
      </c>
      <c r="C40" s="22">
        <v>-1.1000000000000001</v>
      </c>
      <c r="D40" s="22">
        <v>-0.3</v>
      </c>
      <c r="E40" s="22">
        <v>1.7</v>
      </c>
      <c r="F40" s="22">
        <v>3</v>
      </c>
      <c r="H40" s="22">
        <v>10.1</v>
      </c>
      <c r="I40" s="22">
        <v>-21.6</v>
      </c>
      <c r="J40" s="22">
        <v>-7.6</v>
      </c>
      <c r="K40" s="22">
        <v>5.0999999999999996</v>
      </c>
      <c r="L40" s="22">
        <v>6.6</v>
      </c>
      <c r="M40" s="22">
        <v>4.5999999999999996</v>
      </c>
      <c r="N40" s="23"/>
    </row>
    <row r="41" spans="1:14" x14ac:dyDescent="0.3">
      <c r="A41" s="1">
        <v>45231</v>
      </c>
      <c r="B41" s="22">
        <v>1.1000000000000001</v>
      </c>
      <c r="C41" s="22">
        <v>-1.1000000000000001</v>
      </c>
      <c r="D41" s="22">
        <v>-0.4</v>
      </c>
      <c r="E41" s="22">
        <v>1.4</v>
      </c>
      <c r="F41" s="22">
        <v>2.9</v>
      </c>
      <c r="H41" s="22">
        <v>9.1999999999999993</v>
      </c>
      <c r="I41" s="22">
        <v>-21.6</v>
      </c>
      <c r="J41" s="22">
        <v>-10.6</v>
      </c>
      <c r="K41" s="22">
        <v>4.0999999999999996</v>
      </c>
      <c r="L41" s="22">
        <v>6.3</v>
      </c>
      <c r="M41" s="22">
        <v>3.9</v>
      </c>
      <c r="N41" s="23"/>
    </row>
    <row r="42" spans="1:14" x14ac:dyDescent="0.3">
      <c r="A42" s="1">
        <v>45261</v>
      </c>
      <c r="B42" s="22">
        <v>0.9</v>
      </c>
      <c r="C42" s="22">
        <v>-1</v>
      </c>
      <c r="D42" s="22">
        <v>-0.3</v>
      </c>
      <c r="E42" s="22">
        <v>1.4</v>
      </c>
      <c r="F42" s="22">
        <v>3</v>
      </c>
      <c r="H42" s="22">
        <v>8</v>
      </c>
      <c r="I42" s="22">
        <v>-21.5</v>
      </c>
      <c r="J42" s="22">
        <v>-10.8</v>
      </c>
      <c r="K42" s="22">
        <v>4.3</v>
      </c>
      <c r="L42" s="22">
        <v>6.4</v>
      </c>
      <c r="M42" s="22">
        <v>4</v>
      </c>
      <c r="N42" s="23"/>
    </row>
    <row r="43" spans="1:14" x14ac:dyDescent="0.3">
      <c r="A43" s="1">
        <v>45292</v>
      </c>
      <c r="B43" s="22">
        <v>0.8</v>
      </c>
      <c r="C43" s="22">
        <v>-0.9</v>
      </c>
      <c r="D43" s="22">
        <v>-0.3</v>
      </c>
      <c r="E43" s="22">
        <v>1.3</v>
      </c>
      <c r="F43" s="22">
        <v>3</v>
      </c>
      <c r="H43" s="22">
        <v>6.9</v>
      </c>
      <c r="I43" s="22">
        <v>-18.3</v>
      </c>
      <c r="J43" s="22">
        <v>-9.1999999999999993</v>
      </c>
      <c r="K43" s="22">
        <v>3.8</v>
      </c>
      <c r="L43" s="22">
        <v>6.5</v>
      </c>
      <c r="M43" s="22">
        <v>4</v>
      </c>
      <c r="N43" s="23"/>
    </row>
    <row r="44" spans="1:14" x14ac:dyDescent="0.3">
      <c r="A44" s="1">
        <v>45323</v>
      </c>
      <c r="B44" s="22">
        <v>0.6</v>
      </c>
      <c r="C44" s="22">
        <v>-0.9</v>
      </c>
      <c r="D44" s="22">
        <v>-0.2</v>
      </c>
      <c r="E44" s="22">
        <v>1.1000000000000001</v>
      </c>
      <c r="F44" s="22">
        <v>2.8</v>
      </c>
      <c r="H44" s="22">
        <v>5</v>
      </c>
      <c r="I44" s="22">
        <v>-18.2</v>
      </c>
      <c r="J44" s="22">
        <v>-6.5</v>
      </c>
      <c r="K44" s="22">
        <v>3.1</v>
      </c>
      <c r="L44" s="22">
        <v>6.1</v>
      </c>
      <c r="M44" s="22">
        <v>3.4</v>
      </c>
      <c r="N44" s="23"/>
    </row>
    <row r="45" spans="1:14" x14ac:dyDescent="0.3">
      <c r="A45" s="1">
        <v>45352</v>
      </c>
      <c r="B45" s="22">
        <v>0.5</v>
      </c>
      <c r="C45" s="22">
        <v>-0.9</v>
      </c>
      <c r="D45" s="22">
        <v>-0.1</v>
      </c>
      <c r="E45" s="22">
        <v>0.9</v>
      </c>
      <c r="F45" s="22">
        <v>2.8</v>
      </c>
      <c r="H45" s="22">
        <v>4</v>
      </c>
      <c r="I45" s="22">
        <v>-18.2</v>
      </c>
      <c r="J45" s="22">
        <v>-3.7</v>
      </c>
      <c r="K45" s="22">
        <v>2.7</v>
      </c>
      <c r="L45" s="22">
        <v>6</v>
      </c>
      <c r="M45" s="22">
        <v>3.2</v>
      </c>
      <c r="N45" s="23"/>
    </row>
    <row r="46" spans="1:14" x14ac:dyDescent="0.3">
      <c r="A46" s="1">
        <v>45383</v>
      </c>
      <c r="B46" s="22">
        <v>0.3</v>
      </c>
      <c r="C46" s="22">
        <v>-1.3</v>
      </c>
      <c r="D46" s="22">
        <v>0</v>
      </c>
      <c r="E46" s="22">
        <v>0.5</v>
      </c>
      <c r="F46" s="22">
        <v>2.8</v>
      </c>
      <c r="H46" s="22">
        <v>2.9</v>
      </c>
      <c r="I46" s="22">
        <v>-27.1</v>
      </c>
      <c r="J46" s="22">
        <v>-0.3</v>
      </c>
      <c r="K46" s="22">
        <v>1.5</v>
      </c>
      <c r="L46" s="22">
        <v>5.9</v>
      </c>
      <c r="M46" s="22">
        <v>2.2999999999999998</v>
      </c>
    </row>
    <row r="47" spans="1:14" x14ac:dyDescent="0.3">
      <c r="A47" s="1">
        <v>45413</v>
      </c>
      <c r="B47" s="22">
        <v>0.2</v>
      </c>
      <c r="C47" s="22">
        <v>-1.3</v>
      </c>
      <c r="D47" s="22">
        <v>0.1</v>
      </c>
      <c r="E47" s="22">
        <v>0.3</v>
      </c>
      <c r="F47" s="22">
        <v>2.7</v>
      </c>
      <c r="H47" s="22">
        <v>1.7</v>
      </c>
      <c r="I47" s="22">
        <v>-27.1</v>
      </c>
      <c r="J47" s="22">
        <v>2.2999999999999998</v>
      </c>
      <c r="K47" s="22">
        <v>0.9</v>
      </c>
      <c r="L47" s="22">
        <v>5.7</v>
      </c>
      <c r="M47" s="22">
        <v>2</v>
      </c>
    </row>
    <row r="48" spans="1:14" x14ac:dyDescent="0.3">
      <c r="A48" s="1">
        <v>45444</v>
      </c>
      <c r="B48" s="22">
        <v>0.2</v>
      </c>
      <c r="C48" s="22">
        <v>-1.3</v>
      </c>
      <c r="D48" s="22">
        <v>0.1</v>
      </c>
      <c r="E48" s="22">
        <v>0.3</v>
      </c>
      <c r="F48" s="22">
        <v>2.7</v>
      </c>
      <c r="H48" s="22">
        <v>1.5</v>
      </c>
      <c r="I48" s="22">
        <v>-27.2</v>
      </c>
      <c r="J48" s="22">
        <v>2.6</v>
      </c>
      <c r="K48" s="22">
        <v>0.8</v>
      </c>
      <c r="L48" s="22">
        <v>5.7</v>
      </c>
      <c r="M48" s="22">
        <v>2</v>
      </c>
    </row>
    <row r="49" spans="1:13" x14ac:dyDescent="0.3">
      <c r="A49" s="1">
        <v>45474</v>
      </c>
      <c r="B49" s="22">
        <v>0.2</v>
      </c>
      <c r="C49" s="22">
        <v>-0.8</v>
      </c>
      <c r="D49" s="22">
        <v>0.1</v>
      </c>
      <c r="E49" s="22">
        <v>0.3</v>
      </c>
      <c r="F49" s="22">
        <v>2.5</v>
      </c>
      <c r="H49" s="22">
        <v>1.5</v>
      </c>
      <c r="I49" s="22">
        <v>-20.100000000000001</v>
      </c>
      <c r="J49" s="22">
        <v>1.8</v>
      </c>
      <c r="K49" s="22">
        <v>1</v>
      </c>
      <c r="L49" s="22">
        <v>5.2</v>
      </c>
      <c r="M49" s="22">
        <v>2.2000000000000002</v>
      </c>
    </row>
    <row r="50" spans="1:13" x14ac:dyDescent="0.3">
      <c r="A50" s="1">
        <v>45505</v>
      </c>
      <c r="B50" s="22">
        <v>0.2</v>
      </c>
      <c r="C50" s="22">
        <v>-0.8</v>
      </c>
      <c r="D50" s="22">
        <v>-0.1</v>
      </c>
      <c r="E50" s="22">
        <v>0.3</v>
      </c>
      <c r="F50" s="22">
        <v>2.7</v>
      </c>
      <c r="H50" s="22">
        <v>1.3</v>
      </c>
      <c r="I50" s="22">
        <v>-20.5</v>
      </c>
      <c r="J50" s="22">
        <v>-3.4</v>
      </c>
      <c r="K50" s="22">
        <v>0.9</v>
      </c>
      <c r="L50" s="22">
        <v>5.6</v>
      </c>
      <c r="M50" s="22">
        <v>2.2000000000000002</v>
      </c>
    </row>
    <row r="51" spans="1:13" x14ac:dyDescent="0.3">
      <c r="A51" s="1">
        <v>45536</v>
      </c>
      <c r="B51" s="22">
        <v>0.2</v>
      </c>
      <c r="C51" s="22">
        <v>-0.8</v>
      </c>
      <c r="D51" s="22">
        <v>-0.3</v>
      </c>
      <c r="E51" s="22">
        <v>0.2</v>
      </c>
      <c r="F51" s="22">
        <v>2.4</v>
      </c>
      <c r="H51" s="22">
        <v>1.9</v>
      </c>
      <c r="I51" s="22">
        <v>-20.7</v>
      </c>
      <c r="J51" s="22">
        <v>-10.4</v>
      </c>
      <c r="K51" s="22">
        <v>0.8</v>
      </c>
      <c r="L51" s="22">
        <v>4.9000000000000004</v>
      </c>
      <c r="M51" s="22">
        <v>1.7</v>
      </c>
    </row>
    <row r="52" spans="1:13" ht="28" x14ac:dyDescent="0.3">
      <c r="A52" s="26" t="s">
        <v>1451</v>
      </c>
      <c r="B52" s="22">
        <v>0.156</v>
      </c>
      <c r="C52" s="22">
        <v>-0.27500000000000002</v>
      </c>
      <c r="D52" s="22">
        <v>-0.435</v>
      </c>
      <c r="E52" s="22">
        <v>0.31900000000000001</v>
      </c>
      <c r="F52" s="22">
        <v>2.4159999999999999</v>
      </c>
      <c r="H52" s="22">
        <v>1.319</v>
      </c>
      <c r="I52" s="22">
        <v>-7.0750000000000002</v>
      </c>
      <c r="J52" s="22">
        <v>-13.738</v>
      </c>
      <c r="K52" s="22">
        <v>0.98199999999999998</v>
      </c>
      <c r="L52" s="22">
        <v>4.9720000000000004</v>
      </c>
      <c r="M52" s="22">
        <v>2.1819999999999999</v>
      </c>
    </row>
    <row r="53" spans="1:13" ht="28" x14ac:dyDescent="0.3">
      <c r="A53" s="26" t="s">
        <v>1452</v>
      </c>
      <c r="B53" s="22">
        <v>0.13100000000000001</v>
      </c>
      <c r="C53" s="22">
        <v>-0.26900000000000002</v>
      </c>
      <c r="D53" s="22">
        <v>-0.31900000000000001</v>
      </c>
      <c r="E53" s="22">
        <v>0.49</v>
      </c>
      <c r="F53" s="22">
        <v>2.3889999999999998</v>
      </c>
      <c r="H53" s="22">
        <v>1.121</v>
      </c>
      <c r="I53" s="22">
        <v>-6.9020000000000001</v>
      </c>
      <c r="J53" s="22">
        <v>-10.244999999999999</v>
      </c>
      <c r="K53" s="22">
        <v>1.496</v>
      </c>
      <c r="L53" s="22">
        <v>4.9130000000000003</v>
      </c>
      <c r="M53" s="22">
        <v>2.423</v>
      </c>
    </row>
    <row r="54" spans="1:13" ht="28" x14ac:dyDescent="0.3">
      <c r="A54" s="26" t="s">
        <v>1453</v>
      </c>
      <c r="B54" s="22">
        <v>0.125</v>
      </c>
      <c r="C54" s="22">
        <v>-0.26400000000000001</v>
      </c>
      <c r="D54" s="22">
        <v>-0.11600000000000001</v>
      </c>
      <c r="E54" s="22">
        <v>0.39100000000000001</v>
      </c>
      <c r="F54" s="22">
        <v>2.327</v>
      </c>
      <c r="H54" s="22">
        <v>1.105</v>
      </c>
      <c r="I54" s="22">
        <v>-6.8090000000000002</v>
      </c>
      <c r="J54" s="22">
        <v>-3.718</v>
      </c>
      <c r="K54" s="22">
        <v>1.2</v>
      </c>
      <c r="L54" s="22">
        <v>4.7389999999999999</v>
      </c>
      <c r="M54" s="22">
        <v>2.4630000000000001</v>
      </c>
    </row>
    <row r="55" spans="1:13" ht="28" x14ac:dyDescent="0.3">
      <c r="A55" s="26" t="s">
        <v>1923</v>
      </c>
      <c r="B55" s="22">
        <v>0.11700000000000001</v>
      </c>
      <c r="C55" s="22">
        <v>-0.443</v>
      </c>
      <c r="D55" s="22">
        <v>-1.2E-2</v>
      </c>
      <c r="E55" s="22">
        <v>0.32600000000000001</v>
      </c>
      <c r="F55" s="22">
        <v>2.5099999999999998</v>
      </c>
      <c r="H55" s="22">
        <v>1.038</v>
      </c>
      <c r="I55" s="22">
        <v>-10.859</v>
      </c>
      <c r="J55" s="22">
        <v>-0.47699999999999998</v>
      </c>
      <c r="K55" s="22">
        <v>1.0169999999999999</v>
      </c>
      <c r="L55" s="22">
        <v>5.1120000000000001</v>
      </c>
      <c r="M55" s="22">
        <v>2.4980000000000002</v>
      </c>
    </row>
    <row r="56" spans="1:13" ht="28" x14ac:dyDescent="0.3">
      <c r="A56" s="26" t="s">
        <v>1924</v>
      </c>
      <c r="B56" s="22">
        <v>0.11799999999999999</v>
      </c>
      <c r="C56" s="22">
        <v>-0.44500000000000001</v>
      </c>
      <c r="D56" s="22">
        <v>-4.2999999999999997E-2</v>
      </c>
      <c r="E56" s="22">
        <v>0.38</v>
      </c>
      <c r="F56" s="22">
        <v>2.4319999999999999</v>
      </c>
      <c r="G56" s="28"/>
      <c r="H56" s="22">
        <v>1.048</v>
      </c>
      <c r="I56" s="22">
        <v>-10.973000000000001</v>
      </c>
      <c r="J56" s="22">
        <v>-1.4750000000000001</v>
      </c>
      <c r="K56" s="22">
        <v>1.1719999999999999</v>
      </c>
      <c r="L56" s="22">
        <v>4.9649999999999999</v>
      </c>
      <c r="M56" s="22">
        <v>2.4430000000000001</v>
      </c>
    </row>
    <row r="57" spans="1:13" ht="28" x14ac:dyDescent="0.3">
      <c r="A57" s="26" t="s">
        <v>1925</v>
      </c>
      <c r="B57" s="22">
        <v>0.11600000000000001</v>
      </c>
      <c r="C57" s="22">
        <v>-0.437</v>
      </c>
      <c r="D57" s="22">
        <v>-8.1000000000000003E-2</v>
      </c>
      <c r="E57" s="22">
        <v>0.38400000000000001</v>
      </c>
      <c r="F57" s="22">
        <v>2.391</v>
      </c>
      <c r="H57" s="22">
        <v>1.0309999999999999</v>
      </c>
      <c r="I57" s="22">
        <v>-10.840999999999999</v>
      </c>
      <c r="J57" s="22">
        <v>-2.6680000000000001</v>
      </c>
      <c r="K57" s="22">
        <v>1.17</v>
      </c>
      <c r="L57" s="22">
        <v>4.8940000000000001</v>
      </c>
      <c r="M57" s="22">
        <v>2.3730000000000002</v>
      </c>
    </row>
    <row r="58" spans="1:13" x14ac:dyDescent="0.3">
      <c r="A58" s="1"/>
    </row>
    <row r="59" spans="1:13" x14ac:dyDescent="0.3">
      <c r="A59" s="1"/>
    </row>
    <row r="60" spans="1:13" x14ac:dyDescent="0.3">
      <c r="A60" s="1"/>
    </row>
  </sheetData>
  <mergeCells count="2">
    <mergeCell ref="B5:F5"/>
    <mergeCell ref="H5:M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I124"/>
  <sheetViews>
    <sheetView workbookViewId="0">
      <pane xSplit="1" ySplit="5" topLeftCell="B27" activePane="bottomRight" state="frozen"/>
      <selection activeCell="C17" sqref="C17"/>
      <selection pane="topRight" activeCell="C17" sqref="C17"/>
      <selection pane="bottomLeft" activeCell="C17" sqref="C17"/>
      <selection pane="bottomRight" activeCell="B34" sqref="B34"/>
    </sheetView>
  </sheetViews>
  <sheetFormatPr defaultColWidth="9.54296875" defaultRowHeight="14" x14ac:dyDescent="0.3"/>
  <cols>
    <col min="1" max="1" width="22" style="30" customWidth="1"/>
    <col min="2" max="3" width="18" style="30" customWidth="1"/>
    <col min="4" max="5" width="10" style="30" customWidth="1"/>
    <col min="6" max="6" width="21.453125" style="30" customWidth="1"/>
    <col min="7" max="9" width="18" style="32" customWidth="1"/>
    <col min="10" max="16384" width="9.54296875" style="30"/>
  </cols>
  <sheetData>
    <row r="1" spans="1:9" x14ac:dyDescent="0.3">
      <c r="A1" s="17" t="s">
        <v>0</v>
      </c>
      <c r="B1" s="29"/>
      <c r="F1" s="31"/>
    </row>
    <row r="2" spans="1:9" x14ac:dyDescent="0.3">
      <c r="A2" s="19"/>
      <c r="B2" s="29"/>
    </row>
    <row r="3" spans="1:9" x14ac:dyDescent="0.3">
      <c r="A3" s="20" t="s">
        <v>1915</v>
      </c>
      <c r="B3" s="29"/>
      <c r="D3" s="33"/>
      <c r="E3" s="33"/>
    </row>
    <row r="4" spans="1:9" x14ac:dyDescent="0.3">
      <c r="B4" s="29"/>
    </row>
    <row r="5" spans="1:9" ht="55.5" customHeight="1" x14ac:dyDescent="0.3">
      <c r="A5" s="34" t="s">
        <v>1</v>
      </c>
      <c r="B5" s="53" t="s">
        <v>1459</v>
      </c>
      <c r="C5" s="53" t="s">
        <v>1460</v>
      </c>
      <c r="E5" s="34" t="s">
        <v>1</v>
      </c>
      <c r="F5" s="53" t="s">
        <v>1461</v>
      </c>
      <c r="G5" s="36" t="s">
        <v>1462</v>
      </c>
      <c r="H5" s="36" t="s">
        <v>1463</v>
      </c>
      <c r="I5" s="36" t="s">
        <v>1464</v>
      </c>
    </row>
    <row r="6" spans="1:9" x14ac:dyDescent="0.3">
      <c r="A6" s="37" t="s">
        <v>1207</v>
      </c>
      <c r="B6" s="38">
        <v>3</v>
      </c>
      <c r="C6" s="38">
        <v>2.8</v>
      </c>
      <c r="D6" s="38"/>
      <c r="E6" s="37">
        <v>43131</v>
      </c>
      <c r="F6" s="38">
        <v>2.7</v>
      </c>
      <c r="G6" s="32" t="s">
        <v>1916</v>
      </c>
      <c r="H6" s="39">
        <v>3.1</v>
      </c>
      <c r="I6" s="39" t="s">
        <v>1455</v>
      </c>
    </row>
    <row r="7" spans="1:9" x14ac:dyDescent="0.3">
      <c r="A7" s="37" t="s">
        <v>1208</v>
      </c>
      <c r="B7" s="38">
        <v>2.8</v>
      </c>
      <c r="C7" s="38">
        <v>3</v>
      </c>
      <c r="D7" s="38"/>
      <c r="E7" s="37">
        <v>43159</v>
      </c>
      <c r="F7" s="38">
        <v>2.9</v>
      </c>
      <c r="H7" s="39">
        <v>3.3</v>
      </c>
      <c r="I7" s="39" t="s">
        <v>1455</v>
      </c>
    </row>
    <row r="8" spans="1:9" x14ac:dyDescent="0.3">
      <c r="A8" s="37" t="s">
        <v>1209</v>
      </c>
      <c r="B8" s="38">
        <v>3.3</v>
      </c>
      <c r="C8" s="38">
        <v>3.2</v>
      </c>
      <c r="D8" s="38"/>
      <c r="E8" s="37">
        <v>43190</v>
      </c>
      <c r="F8" s="38">
        <v>3</v>
      </c>
      <c r="H8" s="39">
        <v>3.2</v>
      </c>
      <c r="I8" s="39" t="s">
        <v>1455</v>
      </c>
    </row>
    <row r="9" spans="1:9" x14ac:dyDescent="0.3">
      <c r="A9" s="37" t="s">
        <v>1210</v>
      </c>
      <c r="B9" s="38">
        <v>3.5</v>
      </c>
      <c r="C9" s="38">
        <v>3.4</v>
      </c>
      <c r="D9" s="38"/>
      <c r="E9" s="37">
        <v>43220</v>
      </c>
      <c r="F9" s="38">
        <v>3</v>
      </c>
      <c r="H9" s="39">
        <v>2.9</v>
      </c>
      <c r="I9" s="39" t="s">
        <v>1455</v>
      </c>
    </row>
    <row r="10" spans="1:9" x14ac:dyDescent="0.3">
      <c r="A10" s="37" t="s">
        <v>1211</v>
      </c>
      <c r="B10" s="38">
        <v>3.6</v>
      </c>
      <c r="C10" s="38">
        <v>3.4</v>
      </c>
      <c r="D10" s="38"/>
      <c r="E10" s="37">
        <v>43251</v>
      </c>
      <c r="F10" s="38">
        <v>2.9</v>
      </c>
      <c r="H10" s="39">
        <v>3.1</v>
      </c>
      <c r="I10" s="39" t="s">
        <v>1455</v>
      </c>
    </row>
    <row r="11" spans="1:9" x14ac:dyDescent="0.3">
      <c r="A11" s="37" t="s">
        <v>1212</v>
      </c>
      <c r="B11" s="38">
        <v>3.9</v>
      </c>
      <c r="C11" s="38">
        <v>3.5</v>
      </c>
      <c r="D11" s="38"/>
      <c r="E11" s="37">
        <v>43281</v>
      </c>
      <c r="F11" s="38">
        <v>2.8</v>
      </c>
      <c r="H11" s="39">
        <v>3.4</v>
      </c>
      <c r="I11" s="39" t="s">
        <v>1455</v>
      </c>
    </row>
    <row r="12" spans="1:9" x14ac:dyDescent="0.3">
      <c r="A12" s="37" t="s">
        <v>1213</v>
      </c>
      <c r="B12" s="38">
        <v>3.7</v>
      </c>
      <c r="C12" s="38">
        <v>3.4</v>
      </c>
      <c r="D12" s="38"/>
      <c r="E12" s="37">
        <v>43312</v>
      </c>
      <c r="F12" s="38">
        <v>3</v>
      </c>
      <c r="H12" s="39">
        <v>3.8</v>
      </c>
      <c r="I12" s="39" t="s">
        <v>1455</v>
      </c>
    </row>
    <row r="13" spans="1:9" x14ac:dyDescent="0.3">
      <c r="A13" s="37" t="s">
        <v>1214</v>
      </c>
      <c r="B13" s="38">
        <v>3.2</v>
      </c>
      <c r="C13" s="38">
        <v>3.2</v>
      </c>
      <c r="D13" s="38"/>
      <c r="E13" s="37">
        <v>43343</v>
      </c>
      <c r="F13" s="38">
        <v>3.2</v>
      </c>
      <c r="H13" s="39">
        <v>3.9</v>
      </c>
      <c r="I13" s="39" t="s">
        <v>1455</v>
      </c>
    </row>
    <row r="14" spans="1:9" x14ac:dyDescent="0.3">
      <c r="A14" s="37" t="s">
        <v>1215</v>
      </c>
      <c r="B14" s="38">
        <v>2.5</v>
      </c>
      <c r="C14" s="38">
        <v>3</v>
      </c>
      <c r="D14" s="38"/>
      <c r="E14" s="37">
        <v>43373</v>
      </c>
      <c r="F14" s="38">
        <v>3.3</v>
      </c>
      <c r="H14" s="39">
        <v>3.7</v>
      </c>
      <c r="I14" s="39" t="s">
        <v>1455</v>
      </c>
    </row>
    <row r="15" spans="1:9" x14ac:dyDescent="0.3">
      <c r="A15" s="37" t="s">
        <v>1216</v>
      </c>
      <c r="B15" s="38">
        <v>-1.2</v>
      </c>
      <c r="C15" s="38">
        <v>2.2000000000000002</v>
      </c>
      <c r="D15" s="38"/>
      <c r="E15" s="37">
        <v>43404</v>
      </c>
      <c r="F15" s="38">
        <v>3.4</v>
      </c>
      <c r="H15" s="39">
        <v>3.8</v>
      </c>
      <c r="I15" s="39" t="s">
        <v>1455</v>
      </c>
    </row>
    <row r="16" spans="1:9" x14ac:dyDescent="0.3">
      <c r="A16" s="37" t="s">
        <v>1217</v>
      </c>
      <c r="B16" s="38">
        <v>1.4</v>
      </c>
      <c r="C16" s="38">
        <v>1.3</v>
      </c>
      <c r="D16" s="38"/>
      <c r="E16" s="37">
        <v>43434</v>
      </c>
      <c r="F16" s="38">
        <v>3.4</v>
      </c>
      <c r="H16" s="39">
        <v>3.7</v>
      </c>
      <c r="I16" s="39" t="s">
        <v>1455</v>
      </c>
    </row>
    <row r="17" spans="1:9" x14ac:dyDescent="0.3">
      <c r="A17" s="37" t="s">
        <v>1218</v>
      </c>
      <c r="B17" s="38">
        <v>4</v>
      </c>
      <c r="C17" s="38">
        <v>1.1000000000000001</v>
      </c>
      <c r="D17" s="38"/>
      <c r="E17" s="37">
        <v>43465</v>
      </c>
      <c r="F17" s="38">
        <v>3.5</v>
      </c>
      <c r="H17" s="39">
        <v>3.7</v>
      </c>
      <c r="I17" s="39" t="s">
        <v>1455</v>
      </c>
    </row>
    <row r="18" spans="1:9" x14ac:dyDescent="0.3">
      <c r="A18" s="37" t="s">
        <v>1219</v>
      </c>
      <c r="B18" s="38">
        <v>4.3</v>
      </c>
      <c r="C18" s="38">
        <v>0.9</v>
      </c>
      <c r="E18" s="37">
        <v>43496</v>
      </c>
      <c r="F18" s="38">
        <v>3.6</v>
      </c>
      <c r="H18" s="39">
        <v>3.7</v>
      </c>
      <c r="I18" s="39" t="s">
        <v>1455</v>
      </c>
    </row>
    <row r="19" spans="1:9" x14ac:dyDescent="0.3">
      <c r="A19" s="37" t="s">
        <v>1220</v>
      </c>
      <c r="B19" s="38">
        <v>8.4</v>
      </c>
      <c r="C19" s="38">
        <v>1.5</v>
      </c>
      <c r="E19" s="37">
        <v>43524</v>
      </c>
      <c r="F19" s="38">
        <v>3.6</v>
      </c>
      <c r="H19" s="39">
        <v>3.6</v>
      </c>
      <c r="I19" s="39" t="s">
        <v>1455</v>
      </c>
    </row>
    <row r="20" spans="1:9" x14ac:dyDescent="0.3">
      <c r="A20" s="37" t="s">
        <v>1221</v>
      </c>
      <c r="B20" s="38">
        <v>5.5</v>
      </c>
      <c r="C20" s="38">
        <v>2.6</v>
      </c>
      <c r="E20" s="37">
        <v>43555</v>
      </c>
      <c r="F20" s="38">
        <v>3.6</v>
      </c>
      <c r="H20" s="39">
        <v>3.7</v>
      </c>
      <c r="I20" s="39" t="s">
        <v>1455</v>
      </c>
    </row>
    <row r="21" spans="1:9" x14ac:dyDescent="0.3">
      <c r="A21" s="37" t="s">
        <v>1222</v>
      </c>
      <c r="B21" s="38">
        <v>3.9</v>
      </c>
      <c r="C21" s="38">
        <v>3.5</v>
      </c>
      <c r="E21" s="37">
        <v>43585</v>
      </c>
      <c r="F21" s="38">
        <v>3.6</v>
      </c>
      <c r="H21" s="39">
        <v>3.8</v>
      </c>
      <c r="I21" s="39" t="s">
        <v>1455</v>
      </c>
    </row>
    <row r="22" spans="1:9" x14ac:dyDescent="0.3">
      <c r="A22" s="37" t="s">
        <v>1223</v>
      </c>
      <c r="B22" s="38">
        <v>4.9000000000000004</v>
      </c>
      <c r="C22" s="38">
        <v>4.5999999999999996</v>
      </c>
      <c r="E22" s="37">
        <v>43616</v>
      </c>
      <c r="F22" s="38">
        <v>3.7</v>
      </c>
      <c r="H22" s="39">
        <v>3.7</v>
      </c>
      <c r="I22" s="39" t="s">
        <v>1455</v>
      </c>
    </row>
    <row r="23" spans="1:9" x14ac:dyDescent="0.3">
      <c r="A23" s="37" t="s">
        <v>1224</v>
      </c>
      <c r="B23" s="38">
        <v>5.4</v>
      </c>
      <c r="C23" s="38">
        <v>5.4</v>
      </c>
      <c r="E23" s="37">
        <v>43646</v>
      </c>
      <c r="F23" s="38">
        <v>3.9</v>
      </c>
      <c r="H23" s="39">
        <v>3.5</v>
      </c>
      <c r="I23" s="39" t="s">
        <v>1455</v>
      </c>
    </row>
    <row r="24" spans="1:9" x14ac:dyDescent="0.3">
      <c r="A24" s="37" t="s">
        <v>1225</v>
      </c>
      <c r="B24" s="38">
        <v>6.6</v>
      </c>
      <c r="C24" s="38">
        <v>6</v>
      </c>
      <c r="E24" s="37">
        <v>43677</v>
      </c>
      <c r="F24" s="38">
        <v>4</v>
      </c>
      <c r="H24" s="39">
        <v>3.4</v>
      </c>
      <c r="I24" s="39" t="s">
        <v>1455</v>
      </c>
    </row>
    <row r="25" spans="1:9" x14ac:dyDescent="0.3">
      <c r="A25" s="37" t="s">
        <v>1226</v>
      </c>
      <c r="B25" s="38">
        <v>7.3</v>
      </c>
      <c r="C25" s="38">
        <v>6.4</v>
      </c>
      <c r="E25" s="37">
        <v>43708</v>
      </c>
      <c r="F25" s="38">
        <v>3.9</v>
      </c>
      <c r="H25" s="39">
        <v>3.2</v>
      </c>
      <c r="I25" s="39" t="s">
        <v>1455</v>
      </c>
    </row>
    <row r="26" spans="1:9" x14ac:dyDescent="0.3">
      <c r="A26" s="37" t="s">
        <v>1227</v>
      </c>
      <c r="B26" s="38">
        <v>7.2</v>
      </c>
      <c r="C26" s="38">
        <v>6.4</v>
      </c>
      <c r="E26" s="37">
        <v>43738</v>
      </c>
      <c r="F26" s="38">
        <v>3.7</v>
      </c>
      <c r="H26" s="39">
        <v>3.4</v>
      </c>
      <c r="I26" s="39" t="s">
        <v>1455</v>
      </c>
    </row>
    <row r="27" spans="1:9" x14ac:dyDescent="0.3">
      <c r="A27" s="37" t="s">
        <v>1228</v>
      </c>
      <c r="B27" s="38">
        <v>8.1</v>
      </c>
      <c r="C27" s="38">
        <v>6.4</v>
      </c>
      <c r="E27" s="37">
        <v>43769</v>
      </c>
      <c r="F27" s="38">
        <v>3.5</v>
      </c>
      <c r="H27" s="39">
        <v>3.2</v>
      </c>
      <c r="I27" s="39" t="s">
        <v>1455</v>
      </c>
    </row>
    <row r="28" spans="1:9" x14ac:dyDescent="0.3">
      <c r="A28" s="37" t="s">
        <v>1229</v>
      </c>
      <c r="B28" s="38">
        <v>7.8</v>
      </c>
      <c r="C28" s="38">
        <v>6.2</v>
      </c>
      <c r="E28" s="37">
        <v>43799</v>
      </c>
      <c r="F28" s="38">
        <v>3.3</v>
      </c>
      <c r="H28" s="39">
        <v>3.1</v>
      </c>
      <c r="I28" s="39" t="s">
        <v>1455</v>
      </c>
    </row>
    <row r="29" spans="1:9" x14ac:dyDescent="0.3">
      <c r="A29" s="37" t="s">
        <v>1230</v>
      </c>
      <c r="B29" s="38">
        <v>6.2</v>
      </c>
      <c r="C29" s="38">
        <v>5.8</v>
      </c>
      <c r="E29" s="37">
        <v>43830</v>
      </c>
      <c r="F29" s="38">
        <v>3.2</v>
      </c>
      <c r="H29" s="39">
        <v>3.1</v>
      </c>
      <c r="I29" s="39" t="s">
        <v>1455</v>
      </c>
    </row>
    <row r="30" spans="1:9" x14ac:dyDescent="0.3">
      <c r="A30" s="37" t="s">
        <v>1231</v>
      </c>
      <c r="B30" s="38">
        <v>5.9</v>
      </c>
      <c r="C30" s="38">
        <v>5.5</v>
      </c>
      <c r="E30" s="37">
        <v>43861</v>
      </c>
      <c r="F30" s="38">
        <v>3</v>
      </c>
      <c r="H30" s="39">
        <v>3.3</v>
      </c>
      <c r="I30" s="39" t="s">
        <v>1455</v>
      </c>
    </row>
    <row r="31" spans="1:9" x14ac:dyDescent="0.3">
      <c r="A31" s="37" t="s">
        <v>1232</v>
      </c>
      <c r="B31" s="38">
        <v>5.3</v>
      </c>
      <c r="C31" s="38">
        <v>5.2</v>
      </c>
      <c r="E31" s="37">
        <v>43890</v>
      </c>
      <c r="F31" s="38">
        <v>2.9</v>
      </c>
      <c r="H31" s="39">
        <v>3.7</v>
      </c>
      <c r="I31" s="39" t="s">
        <v>1455</v>
      </c>
    </row>
    <row r="32" spans="1:9" ht="28" x14ac:dyDescent="0.3">
      <c r="A32" s="40" t="s">
        <v>1467</v>
      </c>
      <c r="B32" s="54">
        <v>4.7530000000000001</v>
      </c>
      <c r="C32" s="54" t="s">
        <v>1455</v>
      </c>
      <c r="E32" s="37">
        <v>43921</v>
      </c>
      <c r="F32" s="38">
        <v>2.5</v>
      </c>
      <c r="H32" s="39">
        <v>3.3</v>
      </c>
      <c r="I32" s="39" t="s">
        <v>1455</v>
      </c>
    </row>
    <row r="33" spans="1:9" ht="28" x14ac:dyDescent="0.3">
      <c r="A33" s="40" t="s">
        <v>1917</v>
      </c>
      <c r="B33" s="54">
        <v>5.0650000000000004</v>
      </c>
      <c r="C33" s="54" t="s">
        <v>1455</v>
      </c>
      <c r="E33" s="37">
        <v>43951</v>
      </c>
      <c r="F33" s="38">
        <v>1.3</v>
      </c>
      <c r="H33" s="39">
        <v>1.3</v>
      </c>
      <c r="I33" s="39">
        <v>5.5</v>
      </c>
    </row>
    <row r="34" spans="1:9" ht="28" x14ac:dyDescent="0.3">
      <c r="A34" s="40" t="s">
        <v>1918</v>
      </c>
      <c r="B34" s="54">
        <v>4.76</v>
      </c>
      <c r="C34" s="54" t="s">
        <v>1455</v>
      </c>
      <c r="E34" s="37">
        <v>43982</v>
      </c>
      <c r="F34" s="38">
        <v>-0.1</v>
      </c>
      <c r="H34" s="39">
        <v>-1</v>
      </c>
      <c r="I34" s="39">
        <v>4.5999999999999996</v>
      </c>
    </row>
    <row r="35" spans="1:9" ht="28" x14ac:dyDescent="0.3">
      <c r="A35" s="40" t="s">
        <v>1919</v>
      </c>
      <c r="B35" s="54">
        <v>3.9350000000000001</v>
      </c>
      <c r="C35" s="54" t="s">
        <v>1455</v>
      </c>
      <c r="E35" s="37">
        <v>44012</v>
      </c>
      <c r="F35" s="38">
        <v>-1.2</v>
      </c>
      <c r="H35" s="39">
        <v>-1.9</v>
      </c>
      <c r="I35" s="39">
        <v>3.8</v>
      </c>
    </row>
    <row r="36" spans="1:9" ht="28" x14ac:dyDescent="0.3">
      <c r="A36" s="40" t="s">
        <v>1920</v>
      </c>
      <c r="B36" s="54">
        <v>3.512</v>
      </c>
      <c r="C36" s="54" t="s">
        <v>1455</v>
      </c>
      <c r="E36" s="37">
        <v>44043</v>
      </c>
      <c r="F36" s="38">
        <v>-0.8</v>
      </c>
      <c r="H36" s="39">
        <v>-0.6</v>
      </c>
      <c r="I36" s="39">
        <v>3.5</v>
      </c>
    </row>
    <row r="37" spans="1:9" ht="28" x14ac:dyDescent="0.3">
      <c r="A37" s="40" t="s">
        <v>1921</v>
      </c>
      <c r="B37" s="54">
        <v>3.238</v>
      </c>
      <c r="C37" s="54" t="s">
        <v>1455</v>
      </c>
      <c r="E37" s="37">
        <v>44074</v>
      </c>
      <c r="F37" s="38">
        <v>0.1</v>
      </c>
      <c r="H37" s="39">
        <v>1.3</v>
      </c>
      <c r="I37" s="39">
        <v>3.2</v>
      </c>
    </row>
    <row r="38" spans="1:9" x14ac:dyDescent="0.3">
      <c r="E38" s="37">
        <v>44104</v>
      </c>
      <c r="F38" s="38">
        <v>1.4</v>
      </c>
      <c r="H38" s="39">
        <v>2.8</v>
      </c>
      <c r="I38" s="39">
        <v>3.2</v>
      </c>
    </row>
    <row r="39" spans="1:9" x14ac:dyDescent="0.3">
      <c r="E39" s="37">
        <v>44135</v>
      </c>
      <c r="F39" s="38">
        <v>2.5</v>
      </c>
      <c r="H39" s="39">
        <v>3.8</v>
      </c>
      <c r="I39" s="39">
        <v>3.2</v>
      </c>
    </row>
    <row r="40" spans="1:9" x14ac:dyDescent="0.3">
      <c r="E40" s="37">
        <v>44165</v>
      </c>
      <c r="F40" s="38">
        <v>3.3</v>
      </c>
      <c r="H40" s="39">
        <v>4.3</v>
      </c>
      <c r="I40" s="39">
        <v>3.2</v>
      </c>
    </row>
    <row r="41" spans="1:9" x14ac:dyDescent="0.3">
      <c r="E41" s="37">
        <v>44196</v>
      </c>
      <c r="F41" s="38">
        <v>4</v>
      </c>
      <c r="H41" s="39">
        <v>4.5</v>
      </c>
      <c r="I41" s="39">
        <v>3.4</v>
      </c>
    </row>
    <row r="42" spans="1:9" x14ac:dyDescent="0.3">
      <c r="E42" s="37">
        <v>44227</v>
      </c>
      <c r="F42" s="38">
        <v>4.0999999999999996</v>
      </c>
      <c r="H42" s="39">
        <v>4.3</v>
      </c>
      <c r="I42" s="39">
        <v>3.6</v>
      </c>
    </row>
    <row r="43" spans="1:9" x14ac:dyDescent="0.3">
      <c r="E43" s="37">
        <v>44255</v>
      </c>
      <c r="F43" s="38">
        <v>4.2</v>
      </c>
      <c r="H43" s="39">
        <v>4.0999999999999996</v>
      </c>
      <c r="I43" s="39">
        <v>3.3</v>
      </c>
    </row>
    <row r="44" spans="1:9" x14ac:dyDescent="0.3">
      <c r="E44" s="37">
        <v>44286</v>
      </c>
      <c r="F44" s="38">
        <v>4.3</v>
      </c>
      <c r="H44" s="39">
        <v>4.5</v>
      </c>
      <c r="I44" s="39">
        <v>2.8</v>
      </c>
    </row>
    <row r="45" spans="1:9" x14ac:dyDescent="0.3">
      <c r="E45" s="37">
        <v>44316</v>
      </c>
      <c r="F45" s="38">
        <v>5.7</v>
      </c>
      <c r="H45" s="39">
        <v>7</v>
      </c>
      <c r="I45" s="39">
        <v>0.3</v>
      </c>
    </row>
    <row r="46" spans="1:9" x14ac:dyDescent="0.3">
      <c r="E46" s="37">
        <v>44347</v>
      </c>
      <c r="F46" s="38">
        <v>7.2</v>
      </c>
      <c r="H46" s="39">
        <v>9.4</v>
      </c>
      <c r="I46" s="39">
        <v>1.3</v>
      </c>
    </row>
    <row r="47" spans="1:9" x14ac:dyDescent="0.3">
      <c r="E47" s="37">
        <v>44377</v>
      </c>
      <c r="F47" s="38">
        <v>8.4</v>
      </c>
      <c r="H47" s="39">
        <v>10.9</v>
      </c>
      <c r="I47" s="39">
        <v>2.5</v>
      </c>
    </row>
    <row r="48" spans="1:9" x14ac:dyDescent="0.3">
      <c r="E48" s="37">
        <v>44408</v>
      </c>
      <c r="F48" s="38">
        <v>7.8</v>
      </c>
      <c r="H48" s="39">
        <v>9.5</v>
      </c>
      <c r="I48" s="39">
        <v>3.4</v>
      </c>
    </row>
    <row r="49" spans="5:9" x14ac:dyDescent="0.3">
      <c r="E49" s="37">
        <v>44439</v>
      </c>
      <c r="F49" s="38">
        <v>6.7</v>
      </c>
      <c r="H49" s="39">
        <v>7.8</v>
      </c>
      <c r="I49" s="39">
        <v>3.7</v>
      </c>
    </row>
    <row r="50" spans="5:9" x14ac:dyDescent="0.3">
      <c r="E50" s="37">
        <v>44469</v>
      </c>
      <c r="F50" s="38">
        <v>5.5</v>
      </c>
      <c r="H50" s="39">
        <v>6.4</v>
      </c>
      <c r="I50" s="39">
        <v>3.7</v>
      </c>
    </row>
    <row r="51" spans="5:9" x14ac:dyDescent="0.3">
      <c r="E51" s="37">
        <v>44500</v>
      </c>
      <c r="F51" s="38">
        <v>4.5999999999999996</v>
      </c>
      <c r="H51" s="39">
        <v>6</v>
      </c>
      <c r="I51" s="39">
        <v>3.9</v>
      </c>
    </row>
    <row r="52" spans="5:9" x14ac:dyDescent="0.3">
      <c r="E52" s="37">
        <v>44530</v>
      </c>
      <c r="F52" s="38">
        <v>4.0999999999999996</v>
      </c>
      <c r="H52" s="39">
        <v>6.1</v>
      </c>
      <c r="I52" s="39">
        <v>4</v>
      </c>
    </row>
    <row r="53" spans="5:9" x14ac:dyDescent="0.3">
      <c r="E53" s="37">
        <v>44561</v>
      </c>
      <c r="F53" s="38">
        <v>3.9</v>
      </c>
      <c r="H53" s="39">
        <v>6.2</v>
      </c>
      <c r="I53" s="39">
        <v>4</v>
      </c>
    </row>
    <row r="54" spans="5:9" x14ac:dyDescent="0.3">
      <c r="E54" s="37">
        <v>44592</v>
      </c>
      <c r="F54" s="38">
        <v>4.2</v>
      </c>
      <c r="H54" s="39">
        <v>6.5</v>
      </c>
      <c r="I54" s="39">
        <v>4.0999999999999996</v>
      </c>
    </row>
    <row r="55" spans="5:9" x14ac:dyDescent="0.3">
      <c r="E55" s="37">
        <v>44620</v>
      </c>
      <c r="F55" s="38">
        <v>4.5999999999999996</v>
      </c>
      <c r="H55" s="39">
        <v>6.6</v>
      </c>
      <c r="I55" s="39">
        <v>4.4000000000000004</v>
      </c>
    </row>
    <row r="56" spans="5:9" x14ac:dyDescent="0.3">
      <c r="E56" s="37">
        <v>44651</v>
      </c>
      <c r="F56" s="38">
        <v>4.9000000000000004</v>
      </c>
      <c r="H56" s="39">
        <v>6.7</v>
      </c>
      <c r="I56" s="39">
        <v>5.6</v>
      </c>
    </row>
    <row r="57" spans="5:9" x14ac:dyDescent="0.3">
      <c r="E57" s="37">
        <v>44681</v>
      </c>
      <c r="F57" s="38">
        <v>4.8</v>
      </c>
      <c r="H57" s="39">
        <v>6.6</v>
      </c>
      <c r="I57" s="39">
        <v>6.5</v>
      </c>
    </row>
    <row r="58" spans="5:9" x14ac:dyDescent="0.3">
      <c r="E58" s="37">
        <v>44712</v>
      </c>
      <c r="F58" s="38">
        <v>5.0999999999999996</v>
      </c>
      <c r="H58" s="39">
        <v>6.7</v>
      </c>
      <c r="I58" s="39">
        <v>6.5</v>
      </c>
    </row>
    <row r="59" spans="5:9" x14ac:dyDescent="0.3">
      <c r="E59" s="37">
        <v>44742</v>
      </c>
      <c r="F59" s="38">
        <v>5.4</v>
      </c>
      <c r="H59" s="39">
        <v>6.8</v>
      </c>
      <c r="I59" s="39">
        <v>6.4</v>
      </c>
    </row>
    <row r="60" spans="5:9" x14ac:dyDescent="0.3">
      <c r="E60" s="37">
        <v>44773</v>
      </c>
      <c r="F60" s="38">
        <v>6</v>
      </c>
      <c r="H60" s="39">
        <v>7</v>
      </c>
      <c r="I60" s="39">
        <v>6.1</v>
      </c>
    </row>
    <row r="61" spans="5:9" x14ac:dyDescent="0.3">
      <c r="E61" s="37">
        <v>44804</v>
      </c>
      <c r="F61" s="38">
        <v>6.2</v>
      </c>
      <c r="H61" s="39">
        <v>7.1</v>
      </c>
      <c r="I61" s="39">
        <v>6.3</v>
      </c>
    </row>
    <row r="62" spans="5:9" x14ac:dyDescent="0.3">
      <c r="E62" s="37">
        <v>44834</v>
      </c>
      <c r="F62" s="38">
        <v>6.6</v>
      </c>
      <c r="H62" s="39">
        <v>7</v>
      </c>
      <c r="I62" s="39">
        <v>6.1</v>
      </c>
    </row>
    <row r="63" spans="5:9" x14ac:dyDescent="0.3">
      <c r="E63" s="37">
        <v>44865</v>
      </c>
      <c r="F63" s="38">
        <v>6.9</v>
      </c>
      <c r="H63" s="39">
        <v>6.9</v>
      </c>
      <c r="I63" s="39">
        <v>6.3</v>
      </c>
    </row>
    <row r="64" spans="5:9" x14ac:dyDescent="0.3">
      <c r="E64" s="37">
        <v>44895</v>
      </c>
      <c r="F64" s="38">
        <v>7.3</v>
      </c>
      <c r="H64" s="39">
        <v>6.9</v>
      </c>
      <c r="I64" s="39">
        <v>6.1</v>
      </c>
    </row>
    <row r="65" spans="5:9" x14ac:dyDescent="0.3">
      <c r="E65" s="37">
        <v>44926</v>
      </c>
      <c r="F65" s="38">
        <v>7.3</v>
      </c>
      <c r="H65" s="39">
        <v>6.9</v>
      </c>
      <c r="I65" s="39">
        <v>6.1</v>
      </c>
    </row>
    <row r="66" spans="5:9" x14ac:dyDescent="0.3">
      <c r="E66" s="37">
        <v>44957</v>
      </c>
      <c r="F66" s="38">
        <v>7.1</v>
      </c>
      <c r="H66" s="39">
        <v>7.1</v>
      </c>
      <c r="I66" s="39">
        <v>6.3</v>
      </c>
    </row>
    <row r="67" spans="5:9" x14ac:dyDescent="0.3">
      <c r="E67" s="37">
        <v>44985</v>
      </c>
      <c r="F67" s="38">
        <v>7.1</v>
      </c>
      <c r="H67" s="39">
        <v>7.3</v>
      </c>
      <c r="I67" s="39">
        <v>6.5</v>
      </c>
    </row>
    <row r="68" spans="5:9" x14ac:dyDescent="0.3">
      <c r="E68" s="37">
        <v>45016</v>
      </c>
      <c r="F68" s="38">
        <v>7.2</v>
      </c>
      <c r="H68" s="39">
        <v>7.4</v>
      </c>
      <c r="I68" s="39">
        <v>6.7</v>
      </c>
    </row>
    <row r="69" spans="5:9" x14ac:dyDescent="0.3">
      <c r="E69" s="37">
        <v>45046</v>
      </c>
      <c r="F69" s="38">
        <v>7.7</v>
      </c>
      <c r="H69" s="39">
        <v>7.3</v>
      </c>
      <c r="I69" s="39">
        <v>7.1</v>
      </c>
    </row>
    <row r="70" spans="5:9" x14ac:dyDescent="0.3">
      <c r="E70" s="37">
        <v>45077</v>
      </c>
      <c r="F70" s="38">
        <v>7.9</v>
      </c>
      <c r="H70" s="39">
        <v>7.2</v>
      </c>
      <c r="I70" s="39">
        <v>7</v>
      </c>
    </row>
    <row r="71" spans="5:9" x14ac:dyDescent="0.3">
      <c r="E71" s="37">
        <v>45107</v>
      </c>
      <c r="F71" s="38">
        <v>8.1</v>
      </c>
      <c r="H71" s="39">
        <v>7.1</v>
      </c>
      <c r="I71" s="39">
        <v>7.1</v>
      </c>
    </row>
    <row r="72" spans="5:9" x14ac:dyDescent="0.3">
      <c r="E72" s="37">
        <v>45138</v>
      </c>
      <c r="F72" s="38">
        <v>8.1</v>
      </c>
      <c r="H72" s="39">
        <v>6.9</v>
      </c>
      <c r="I72" s="39">
        <v>7.2</v>
      </c>
    </row>
    <row r="73" spans="5:9" x14ac:dyDescent="0.3">
      <c r="E73" s="37">
        <v>45169</v>
      </c>
      <c r="F73" s="38">
        <v>8.1</v>
      </c>
      <c r="H73" s="39">
        <v>7</v>
      </c>
      <c r="I73" s="39">
        <v>7</v>
      </c>
    </row>
    <row r="74" spans="5:9" x14ac:dyDescent="0.3">
      <c r="E74" s="37">
        <v>45199</v>
      </c>
      <c r="F74" s="38">
        <v>7.8</v>
      </c>
      <c r="H74" s="39">
        <v>7</v>
      </c>
      <c r="I74" s="39">
        <v>6.9</v>
      </c>
    </row>
    <row r="75" spans="5:9" x14ac:dyDescent="0.3">
      <c r="E75" s="37">
        <v>45230</v>
      </c>
      <c r="F75" s="38">
        <v>7.2</v>
      </c>
      <c r="H75" s="39">
        <v>6.8</v>
      </c>
      <c r="I75" s="39">
        <v>6.6</v>
      </c>
    </row>
    <row r="76" spans="5:9" x14ac:dyDescent="0.3">
      <c r="E76" s="37">
        <v>45260</v>
      </c>
      <c r="F76" s="38">
        <v>6.6</v>
      </c>
      <c r="H76" s="39">
        <v>6.4</v>
      </c>
      <c r="I76" s="39">
        <v>6.6</v>
      </c>
    </row>
    <row r="77" spans="5:9" x14ac:dyDescent="0.3">
      <c r="E77" s="37">
        <v>45291</v>
      </c>
      <c r="F77" s="38">
        <v>6.2</v>
      </c>
      <c r="H77" s="39">
        <v>6.1</v>
      </c>
      <c r="I77" s="39">
        <v>6.4</v>
      </c>
    </row>
    <row r="78" spans="5:9" x14ac:dyDescent="0.3">
      <c r="E78" s="37">
        <v>45322</v>
      </c>
      <c r="F78" s="38">
        <v>6.1</v>
      </c>
      <c r="H78" s="39">
        <v>6</v>
      </c>
      <c r="I78" s="39">
        <v>6.4</v>
      </c>
    </row>
    <row r="79" spans="5:9" x14ac:dyDescent="0.3">
      <c r="E79" s="37">
        <v>45351</v>
      </c>
      <c r="F79" s="38">
        <v>6</v>
      </c>
      <c r="H79" s="39">
        <v>6</v>
      </c>
      <c r="I79" s="39">
        <v>6.2</v>
      </c>
    </row>
    <row r="80" spans="5:9" x14ac:dyDescent="0.3">
      <c r="E80" s="37">
        <v>45382</v>
      </c>
      <c r="F80" s="38">
        <v>5.9</v>
      </c>
      <c r="H80" s="39">
        <v>6.1</v>
      </c>
      <c r="I80" s="39">
        <v>6.7</v>
      </c>
    </row>
    <row r="81" spans="5:9" x14ac:dyDescent="0.3">
      <c r="E81" s="37">
        <v>45412</v>
      </c>
      <c r="F81" s="38">
        <v>5.9</v>
      </c>
      <c r="H81" s="39">
        <v>6.3</v>
      </c>
      <c r="I81" s="39">
        <v>7.1</v>
      </c>
    </row>
    <row r="82" spans="5:9" x14ac:dyDescent="0.3">
      <c r="E82" s="37">
        <v>45443</v>
      </c>
      <c r="F82" s="38">
        <v>5.6</v>
      </c>
      <c r="H82" s="39">
        <v>6.3</v>
      </c>
      <c r="I82" s="39">
        <v>6.9</v>
      </c>
    </row>
    <row r="83" spans="5:9" x14ac:dyDescent="0.3">
      <c r="E83" s="37">
        <v>45473</v>
      </c>
      <c r="F83" s="38">
        <v>5.3</v>
      </c>
      <c r="G83" s="38"/>
      <c r="H83" s="39">
        <v>6.2</v>
      </c>
      <c r="I83" s="39">
        <v>6.9</v>
      </c>
    </row>
    <row r="84" spans="5:9" x14ac:dyDescent="0.3">
      <c r="E84" s="37">
        <v>45504</v>
      </c>
      <c r="F84" s="38">
        <v>5</v>
      </c>
      <c r="H84" s="32">
        <v>6.2</v>
      </c>
      <c r="I84" s="32">
        <v>6.4</v>
      </c>
    </row>
    <row r="85" spans="5:9" x14ac:dyDescent="0.3">
      <c r="E85" s="37">
        <v>45535</v>
      </c>
      <c r="F85" s="38">
        <v>4.8</v>
      </c>
      <c r="H85" s="32">
        <v>6.1</v>
      </c>
      <c r="I85" s="32">
        <v>6.8</v>
      </c>
    </row>
    <row r="86" spans="5:9" x14ac:dyDescent="0.3">
      <c r="E86" s="37">
        <v>45565</v>
      </c>
      <c r="F86" s="38" t="s">
        <v>1455</v>
      </c>
      <c r="H86" s="32">
        <v>5.8</v>
      </c>
      <c r="I86" s="32">
        <v>6.8</v>
      </c>
    </row>
    <row r="87" spans="5:9" x14ac:dyDescent="0.3">
      <c r="E87" s="37"/>
      <c r="F87" s="38"/>
    </row>
    <row r="88" spans="5:9" x14ac:dyDescent="0.3">
      <c r="E88" s="37"/>
      <c r="F88" s="38"/>
    </row>
    <row r="89" spans="5:9" x14ac:dyDescent="0.3">
      <c r="E89" s="37"/>
    </row>
    <row r="90" spans="5:9" x14ac:dyDescent="0.3">
      <c r="E90" s="37"/>
    </row>
    <row r="91" spans="5:9" x14ac:dyDescent="0.3">
      <c r="E91" s="37"/>
    </row>
    <row r="92" spans="5:9" x14ac:dyDescent="0.3">
      <c r="E92" s="37"/>
    </row>
    <row r="93" spans="5:9" x14ac:dyDescent="0.3">
      <c r="E93" s="37"/>
    </row>
    <row r="94" spans="5:9" x14ac:dyDescent="0.3">
      <c r="E94" s="37"/>
    </row>
    <row r="95" spans="5:9" x14ac:dyDescent="0.3">
      <c r="E95" s="37"/>
    </row>
    <row r="96" spans="5:9" x14ac:dyDescent="0.3">
      <c r="E96" s="37"/>
    </row>
    <row r="97" spans="5:5" x14ac:dyDescent="0.3">
      <c r="E97" s="37"/>
    </row>
    <row r="98" spans="5:5" x14ac:dyDescent="0.3">
      <c r="E98" s="37"/>
    </row>
    <row r="99" spans="5:5" x14ac:dyDescent="0.3">
      <c r="E99" s="37"/>
    </row>
    <row r="100" spans="5:5" x14ac:dyDescent="0.3">
      <c r="E100" s="37"/>
    </row>
    <row r="101" spans="5:5" x14ac:dyDescent="0.3">
      <c r="E101" s="37"/>
    </row>
    <row r="102" spans="5:5" x14ac:dyDescent="0.3">
      <c r="E102" s="37"/>
    </row>
    <row r="103" spans="5:5" x14ac:dyDescent="0.3">
      <c r="E103" s="37"/>
    </row>
    <row r="104" spans="5:5" x14ac:dyDescent="0.3">
      <c r="E104" s="37"/>
    </row>
    <row r="105" spans="5:5" x14ac:dyDescent="0.3">
      <c r="E105" s="37"/>
    </row>
    <row r="106" spans="5:5" x14ac:dyDescent="0.3">
      <c r="E106" s="37"/>
    </row>
    <row r="107" spans="5:5" x14ac:dyDescent="0.3">
      <c r="E107" s="37"/>
    </row>
    <row r="108" spans="5:5" x14ac:dyDescent="0.3">
      <c r="E108" s="37"/>
    </row>
    <row r="109" spans="5:5" x14ac:dyDescent="0.3">
      <c r="E109" s="37"/>
    </row>
    <row r="110" spans="5:5" x14ac:dyDescent="0.3">
      <c r="E110" s="37"/>
    </row>
    <row r="111" spans="5:5" x14ac:dyDescent="0.3">
      <c r="E111" s="37"/>
    </row>
    <row r="112" spans="5:5" x14ac:dyDescent="0.3">
      <c r="E112" s="37"/>
    </row>
    <row r="113" spans="5:5" x14ac:dyDescent="0.3">
      <c r="E113" s="37"/>
    </row>
    <row r="114" spans="5:5" x14ac:dyDescent="0.3">
      <c r="E114" s="37"/>
    </row>
    <row r="115" spans="5:5" x14ac:dyDescent="0.3">
      <c r="E115" s="37"/>
    </row>
    <row r="116" spans="5:5" x14ac:dyDescent="0.3">
      <c r="E116" s="37"/>
    </row>
    <row r="117" spans="5:5" x14ac:dyDescent="0.3">
      <c r="E117" s="37"/>
    </row>
    <row r="118" spans="5:5" x14ac:dyDescent="0.3">
      <c r="E118" s="37"/>
    </row>
    <row r="119" spans="5:5" x14ac:dyDescent="0.3">
      <c r="E119" s="37"/>
    </row>
    <row r="120" spans="5:5" x14ac:dyDescent="0.3">
      <c r="E120" s="37"/>
    </row>
    <row r="121" spans="5:5" x14ac:dyDescent="0.3">
      <c r="E121" s="37"/>
    </row>
    <row r="122" spans="5:5" x14ac:dyDescent="0.3">
      <c r="E122" s="37"/>
    </row>
    <row r="123" spans="5:5" x14ac:dyDescent="0.3">
      <c r="E123" s="37"/>
    </row>
    <row r="124" spans="5:5" x14ac:dyDescent="0.3">
      <c r="E124" s="3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191"/>
  <sheetViews>
    <sheetView workbookViewId="0">
      <pane xSplit="2" ySplit="7" topLeftCell="D179" activePane="bottomRight" state="frozen"/>
      <selection activeCell="O33" sqref="O33"/>
      <selection pane="topRight" activeCell="O33" sqref="O33"/>
      <selection pane="bottomLeft" activeCell="O33" sqref="O33"/>
      <selection pane="bottomRight" activeCell="P3" sqref="P3"/>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1496</v>
      </c>
      <c r="G2" s="2" t="s">
        <v>1497</v>
      </c>
      <c r="H2" s="2" t="s">
        <v>1498</v>
      </c>
      <c r="I2" s="2" t="s">
        <v>1499</v>
      </c>
      <c r="J2" s="2" t="s">
        <v>1500</v>
      </c>
      <c r="K2" s="2" t="s">
        <v>1501</v>
      </c>
      <c r="L2" s="2" t="s">
        <v>1502</v>
      </c>
      <c r="M2" s="2" t="s">
        <v>1503</v>
      </c>
      <c r="N2" s="2" t="s">
        <v>1989</v>
      </c>
      <c r="O2" s="2"/>
      <c r="P2" t="s">
        <v>2009</v>
      </c>
    </row>
    <row r="3" spans="1:16" s="5" customFormat="1" ht="72.5" x14ac:dyDescent="0.35">
      <c r="B3" s="5" t="s">
        <v>13</v>
      </c>
      <c r="C3" s="5" t="s">
        <v>16</v>
      </c>
      <c r="D3" s="5" t="s">
        <v>185</v>
      </c>
      <c r="E3" s="5" t="s">
        <v>18</v>
      </c>
      <c r="F3" s="5" t="s">
        <v>1505</v>
      </c>
      <c r="G3" s="5" t="s">
        <v>1506</v>
      </c>
      <c r="H3" s="5" t="s">
        <v>1508</v>
      </c>
      <c r="I3" s="5" t="s">
        <v>1510</v>
      </c>
      <c r="J3" s="5" t="s">
        <v>1511</v>
      </c>
      <c r="K3" s="5" t="s">
        <v>1512</v>
      </c>
      <c r="L3" s="5" t="s">
        <v>1513</v>
      </c>
      <c r="M3" s="5" t="s">
        <v>1929</v>
      </c>
      <c r="N3" s="5" t="s">
        <v>875</v>
      </c>
      <c r="P3" s="5" t="s">
        <v>2018</v>
      </c>
    </row>
    <row r="4" spans="1:16" x14ac:dyDescent="0.35">
      <c r="B4" t="s">
        <v>12</v>
      </c>
      <c r="C4" t="s">
        <v>15</v>
      </c>
      <c r="D4" t="s">
        <v>15</v>
      </c>
      <c r="E4" t="s">
        <v>17</v>
      </c>
      <c r="F4" t="s">
        <v>1504</v>
      </c>
      <c r="G4" t="s">
        <v>1504</v>
      </c>
      <c r="H4" t="s">
        <v>1507</v>
      </c>
      <c r="I4" t="s">
        <v>1507</v>
      </c>
      <c r="J4" t="s">
        <v>1504</v>
      </c>
      <c r="K4" t="s">
        <v>1504</v>
      </c>
      <c r="L4" t="s">
        <v>1507</v>
      </c>
      <c r="M4" t="s">
        <v>1507</v>
      </c>
      <c r="N4" t="s">
        <v>1990</v>
      </c>
      <c r="P4" t="s">
        <v>2017</v>
      </c>
    </row>
    <row r="5" spans="1:16" x14ac:dyDescent="0.35">
      <c r="B5" t="s">
        <v>11</v>
      </c>
      <c r="C5" t="s">
        <v>2011</v>
      </c>
      <c r="D5" t="s">
        <v>2011</v>
      </c>
      <c r="E5" t="s">
        <v>2013</v>
      </c>
      <c r="F5" t="s">
        <v>2011</v>
      </c>
      <c r="G5" t="s">
        <v>2011</v>
      </c>
      <c r="H5" t="s">
        <v>2011</v>
      </c>
      <c r="I5" t="s">
        <v>2011</v>
      </c>
      <c r="J5" t="s">
        <v>2011</v>
      </c>
      <c r="K5" t="s">
        <v>2011</v>
      </c>
      <c r="L5" t="s">
        <v>2011</v>
      </c>
      <c r="M5" t="s">
        <v>2011</v>
      </c>
      <c r="N5" t="s">
        <v>2101</v>
      </c>
      <c r="P5" t="s">
        <v>2011</v>
      </c>
    </row>
    <row r="6" spans="1:16" x14ac:dyDescent="0.35">
      <c r="B6" t="s">
        <v>10</v>
      </c>
      <c r="C6" t="s">
        <v>14</v>
      </c>
      <c r="D6" t="s">
        <v>14</v>
      </c>
      <c r="E6" t="s">
        <v>14</v>
      </c>
      <c r="F6" t="s">
        <v>874</v>
      </c>
      <c r="G6" t="s">
        <v>874</v>
      </c>
      <c r="H6" t="s">
        <v>874</v>
      </c>
      <c r="I6" t="s">
        <v>874</v>
      </c>
      <c r="J6" t="s">
        <v>874</v>
      </c>
      <c r="K6" t="s">
        <v>874</v>
      </c>
      <c r="L6" t="s">
        <v>874</v>
      </c>
      <c r="M6" t="s">
        <v>874</v>
      </c>
      <c r="N6" t="s">
        <v>1883</v>
      </c>
      <c r="P6" t="s">
        <v>2016</v>
      </c>
    </row>
    <row r="7" spans="1:16" x14ac:dyDescent="0.35">
      <c r="B7" t="s">
        <v>9</v>
      </c>
      <c r="C7" t="s">
        <v>2010</v>
      </c>
      <c r="D7" t="s">
        <v>2010</v>
      </c>
      <c r="E7" t="s">
        <v>2012</v>
      </c>
      <c r="F7" t="s">
        <v>2014</v>
      </c>
      <c r="G7" t="s">
        <v>2014</v>
      </c>
      <c r="H7" t="s">
        <v>2014</v>
      </c>
      <c r="I7" t="s">
        <v>2014</v>
      </c>
      <c r="J7" t="s">
        <v>2014</v>
      </c>
      <c r="K7" t="s">
        <v>2014</v>
      </c>
      <c r="L7" t="s">
        <v>2014</v>
      </c>
      <c r="M7" t="s">
        <v>2014</v>
      </c>
      <c r="N7" t="s">
        <v>2100</v>
      </c>
      <c r="P7" t="s">
        <v>2015</v>
      </c>
    </row>
    <row r="8" spans="1:16" x14ac:dyDescent="0.35">
      <c r="A8" s="6">
        <v>40179</v>
      </c>
      <c r="B8" t="s">
        <v>8</v>
      </c>
      <c r="C8" s="4">
        <v>87.8</v>
      </c>
      <c r="D8" s="4">
        <v>83.9</v>
      </c>
      <c r="E8" s="4">
        <v>0.5</v>
      </c>
      <c r="F8" s="41" t="e">
        <v>#N/A</v>
      </c>
      <c r="G8" s="41" t="e">
        <v>#N/A</v>
      </c>
      <c r="H8" s="4" t="e">
        <v>#N/A</v>
      </c>
      <c r="I8" s="4" t="e">
        <v>#N/A</v>
      </c>
      <c r="J8" s="41" t="e">
        <v>#N/A</v>
      </c>
      <c r="K8" s="41" t="e">
        <v>#N/A</v>
      </c>
      <c r="L8" s="41" t="e">
        <v>#N/A</v>
      </c>
      <c r="M8" s="41" t="e">
        <v>#N/A</v>
      </c>
      <c r="N8" s="9">
        <v>0.5</v>
      </c>
      <c r="O8" s="4"/>
      <c r="P8" s="58">
        <v>148.26555999999999</v>
      </c>
    </row>
    <row r="9" spans="1:16" x14ac:dyDescent="0.35">
      <c r="A9" s="6">
        <v>40210</v>
      </c>
      <c r="B9" t="s">
        <v>19</v>
      </c>
      <c r="C9" s="4">
        <v>88.2</v>
      </c>
      <c r="D9" s="4">
        <v>84.1</v>
      </c>
      <c r="E9" s="4">
        <v>0.7</v>
      </c>
      <c r="F9" s="41" t="e">
        <v>#N/A</v>
      </c>
      <c r="G9" s="41" t="e">
        <v>#N/A</v>
      </c>
      <c r="H9" s="4" t="e">
        <v>#N/A</v>
      </c>
      <c r="I9" s="4" t="e">
        <v>#N/A</v>
      </c>
      <c r="J9" s="41" t="e">
        <v>#N/A</v>
      </c>
      <c r="K9" s="41" t="e">
        <v>#N/A</v>
      </c>
      <c r="L9" s="41" t="e">
        <v>#N/A</v>
      </c>
      <c r="M9" s="41" t="e">
        <v>#N/A</v>
      </c>
      <c r="N9" s="9">
        <v>0.5</v>
      </c>
      <c r="O9" s="4"/>
      <c r="P9" s="58">
        <v>143.3424</v>
      </c>
    </row>
    <row r="10" spans="1:16" x14ac:dyDescent="0.35">
      <c r="A10" s="6">
        <v>40238</v>
      </c>
      <c r="B10" t="s">
        <v>20</v>
      </c>
      <c r="C10" s="4">
        <v>88.7</v>
      </c>
      <c r="D10" s="4">
        <v>84.4</v>
      </c>
      <c r="E10" s="4">
        <v>1</v>
      </c>
      <c r="F10" s="41" t="e">
        <v>#N/A</v>
      </c>
      <c r="G10" s="41" t="e">
        <v>#N/A</v>
      </c>
      <c r="H10" s="4" t="e">
        <v>#N/A</v>
      </c>
      <c r="I10" s="4" t="e">
        <v>#N/A</v>
      </c>
      <c r="J10" s="41" t="e">
        <v>#N/A</v>
      </c>
      <c r="K10" s="41" t="e">
        <v>#N/A</v>
      </c>
      <c r="L10" s="41" t="e">
        <v>#N/A</v>
      </c>
      <c r="M10" s="41" t="e">
        <v>#N/A</v>
      </c>
      <c r="N10" s="9">
        <v>0.5</v>
      </c>
      <c r="O10" s="4"/>
      <c r="P10" s="58">
        <v>160.08869000000001</v>
      </c>
    </row>
    <row r="11" spans="1:16" x14ac:dyDescent="0.35">
      <c r="A11" s="6">
        <v>40269</v>
      </c>
      <c r="B11" t="s">
        <v>21</v>
      </c>
      <c r="C11" s="4">
        <v>89.2</v>
      </c>
      <c r="D11" s="4">
        <v>84.9</v>
      </c>
      <c r="E11" s="4">
        <v>0.9</v>
      </c>
      <c r="F11" s="41" t="e">
        <v>#N/A</v>
      </c>
      <c r="G11" s="41" t="e">
        <v>#N/A</v>
      </c>
      <c r="H11" s="4" t="e">
        <v>#N/A</v>
      </c>
      <c r="I11" s="4" t="e">
        <v>#N/A</v>
      </c>
      <c r="J11" s="41" t="e">
        <v>#N/A</v>
      </c>
      <c r="K11" s="41" t="e">
        <v>#N/A</v>
      </c>
      <c r="L11" s="41" t="e">
        <v>#N/A</v>
      </c>
      <c r="M11" s="41" t="e">
        <v>#N/A</v>
      </c>
      <c r="N11" s="9">
        <v>0.5</v>
      </c>
      <c r="O11" s="4"/>
      <c r="P11" s="58">
        <v>161.00445999999999</v>
      </c>
    </row>
    <row r="12" spans="1:16" x14ac:dyDescent="0.35">
      <c r="A12" s="6">
        <v>40299</v>
      </c>
      <c r="B12" t="s">
        <v>22</v>
      </c>
      <c r="C12" s="4">
        <v>89.4</v>
      </c>
      <c r="D12" s="4">
        <v>85.2</v>
      </c>
      <c r="E12" s="4">
        <v>0.8</v>
      </c>
      <c r="F12" s="41" t="e">
        <v>#N/A</v>
      </c>
      <c r="G12" s="41" t="e">
        <v>#N/A</v>
      </c>
      <c r="H12" s="4" t="e">
        <v>#N/A</v>
      </c>
      <c r="I12" s="4" t="e">
        <v>#N/A</v>
      </c>
      <c r="J12" s="41" t="e">
        <v>#N/A</v>
      </c>
      <c r="K12" s="41" t="e">
        <v>#N/A</v>
      </c>
      <c r="L12" s="41" t="e">
        <v>#N/A</v>
      </c>
      <c r="M12" s="41" t="e">
        <v>#N/A</v>
      </c>
      <c r="N12" s="9">
        <v>0.5</v>
      </c>
      <c r="O12" s="4"/>
      <c r="P12" s="58">
        <v>243.53858</v>
      </c>
    </row>
    <row r="13" spans="1:16" x14ac:dyDescent="0.35">
      <c r="A13" s="6">
        <v>40330</v>
      </c>
      <c r="B13" t="s">
        <v>23</v>
      </c>
      <c r="C13" s="4">
        <v>89.5</v>
      </c>
      <c r="D13" s="4">
        <v>85.7</v>
      </c>
      <c r="E13" s="4">
        <v>0.6</v>
      </c>
      <c r="F13" s="41" t="e">
        <v>#N/A</v>
      </c>
      <c r="G13" s="41" t="e">
        <v>#N/A</v>
      </c>
      <c r="H13" s="4" t="e">
        <v>#N/A</v>
      </c>
      <c r="I13" s="4" t="e">
        <v>#N/A</v>
      </c>
      <c r="J13" s="41" t="e">
        <v>#N/A</v>
      </c>
      <c r="K13" s="41" t="e">
        <v>#N/A</v>
      </c>
      <c r="L13" s="41" t="e">
        <v>#N/A</v>
      </c>
      <c r="M13" s="41" t="e">
        <v>#N/A</v>
      </c>
      <c r="N13" s="9">
        <v>0.5</v>
      </c>
      <c r="O13" s="4"/>
      <c r="P13" s="58">
        <v>184.01828</v>
      </c>
    </row>
    <row r="14" spans="1:16" x14ac:dyDescent="0.35">
      <c r="A14" s="6">
        <v>40360</v>
      </c>
      <c r="B14" t="s">
        <v>24</v>
      </c>
      <c r="C14" s="4">
        <v>89.3</v>
      </c>
      <c r="D14" s="4">
        <v>86.1</v>
      </c>
      <c r="E14" s="4">
        <v>1</v>
      </c>
      <c r="F14" s="41" t="e">
        <v>#N/A</v>
      </c>
      <c r="G14" s="41" t="e">
        <v>#N/A</v>
      </c>
      <c r="H14" s="4" t="e">
        <v>#N/A</v>
      </c>
      <c r="I14" s="4" t="e">
        <v>#N/A</v>
      </c>
      <c r="J14" s="41" t="e">
        <v>#N/A</v>
      </c>
      <c r="K14" s="41" t="e">
        <v>#N/A</v>
      </c>
      <c r="L14" s="41" t="e">
        <v>#N/A</v>
      </c>
      <c r="M14" s="41" t="e">
        <v>#N/A</v>
      </c>
      <c r="N14" s="9">
        <v>0.5</v>
      </c>
      <c r="O14" s="4"/>
      <c r="P14" s="58">
        <v>142.86162999999999</v>
      </c>
    </row>
    <row r="15" spans="1:16" x14ac:dyDescent="0.35">
      <c r="A15" s="6">
        <v>40391</v>
      </c>
      <c r="B15" t="s">
        <v>25</v>
      </c>
      <c r="C15" s="4">
        <v>89.8</v>
      </c>
      <c r="D15" s="4">
        <v>86.7</v>
      </c>
      <c r="E15" s="4">
        <v>1.6</v>
      </c>
      <c r="F15" s="41" t="e">
        <v>#N/A</v>
      </c>
      <c r="G15" s="41" t="e">
        <v>#N/A</v>
      </c>
      <c r="H15" s="4" t="e">
        <v>#N/A</v>
      </c>
      <c r="I15" s="4" t="e">
        <v>#N/A</v>
      </c>
      <c r="J15" s="41" t="e">
        <v>#N/A</v>
      </c>
      <c r="K15" s="41" t="e">
        <v>#N/A</v>
      </c>
      <c r="L15" s="41" t="e">
        <v>#N/A</v>
      </c>
      <c r="M15" s="41" t="e">
        <v>#N/A</v>
      </c>
      <c r="N15" s="9">
        <v>0.5</v>
      </c>
      <c r="O15" s="4"/>
      <c r="P15" s="58">
        <v>165.98421999999999</v>
      </c>
    </row>
    <row r="16" spans="1:16" x14ac:dyDescent="0.35">
      <c r="A16" s="6">
        <v>40422</v>
      </c>
      <c r="B16" t="s">
        <v>26</v>
      </c>
      <c r="C16" s="4">
        <v>89.8</v>
      </c>
      <c r="D16" s="4">
        <v>85.9</v>
      </c>
      <c r="E16" s="4">
        <v>2</v>
      </c>
      <c r="F16" s="41" t="e">
        <v>#N/A</v>
      </c>
      <c r="G16" s="41" t="e">
        <v>#N/A</v>
      </c>
      <c r="H16" s="4" t="e">
        <v>#N/A</v>
      </c>
      <c r="I16" s="4" t="e">
        <v>#N/A</v>
      </c>
      <c r="J16" s="41" t="e">
        <v>#N/A</v>
      </c>
      <c r="K16" s="41" t="e">
        <v>#N/A</v>
      </c>
      <c r="L16" s="41" t="e">
        <v>#N/A</v>
      </c>
      <c r="M16" s="41" t="e">
        <v>#N/A</v>
      </c>
      <c r="N16" s="9">
        <v>0.5</v>
      </c>
      <c r="O16" s="4"/>
      <c r="P16" s="58">
        <v>127.90262</v>
      </c>
    </row>
    <row r="17" spans="1:16" x14ac:dyDescent="0.35">
      <c r="A17" s="6">
        <v>40452</v>
      </c>
      <c r="B17" t="s">
        <v>27</v>
      </c>
      <c r="C17" s="4">
        <v>90</v>
      </c>
      <c r="D17" s="4">
        <v>86.3</v>
      </c>
      <c r="E17" s="4">
        <v>2</v>
      </c>
      <c r="F17" s="41" t="e">
        <v>#N/A</v>
      </c>
      <c r="G17" s="41" t="e">
        <v>#N/A</v>
      </c>
      <c r="H17" s="4" t="e">
        <v>#N/A</v>
      </c>
      <c r="I17" s="4" t="e">
        <v>#N/A</v>
      </c>
      <c r="J17" s="41" t="e">
        <v>#N/A</v>
      </c>
      <c r="K17" s="41" t="e">
        <v>#N/A</v>
      </c>
      <c r="L17" s="41" t="e">
        <v>#N/A</v>
      </c>
      <c r="M17" s="41" t="e">
        <v>#N/A</v>
      </c>
      <c r="N17" s="9">
        <v>0.5</v>
      </c>
      <c r="O17" s="4"/>
      <c r="P17" s="58">
        <v>177.80286000000001</v>
      </c>
    </row>
    <row r="18" spans="1:16" x14ac:dyDescent="0.35">
      <c r="A18" s="6">
        <v>40483</v>
      </c>
      <c r="B18" t="s">
        <v>28</v>
      </c>
      <c r="C18" s="4">
        <v>90.3</v>
      </c>
      <c r="D18" s="4">
        <v>86.1</v>
      </c>
      <c r="E18" s="4">
        <v>2</v>
      </c>
      <c r="F18" s="41" t="e">
        <v>#N/A</v>
      </c>
      <c r="G18" s="41" t="e">
        <v>#N/A</v>
      </c>
      <c r="H18" s="4" t="e">
        <v>#N/A</v>
      </c>
      <c r="I18" s="4" t="e">
        <v>#N/A</v>
      </c>
      <c r="J18" s="41" t="e">
        <v>#N/A</v>
      </c>
      <c r="K18" s="41" t="e">
        <v>#N/A</v>
      </c>
      <c r="L18" s="41" t="e">
        <v>#N/A</v>
      </c>
      <c r="M18" s="41" t="e">
        <v>#N/A</v>
      </c>
      <c r="N18" s="9">
        <v>0.5</v>
      </c>
      <c r="O18" s="4"/>
      <c r="P18" s="58">
        <v>153.24843000000001</v>
      </c>
    </row>
    <row r="19" spans="1:16" x14ac:dyDescent="0.35">
      <c r="A19" s="6">
        <v>40513</v>
      </c>
      <c r="B19" t="s">
        <v>29</v>
      </c>
      <c r="C19" s="4">
        <v>91.2</v>
      </c>
      <c r="D19" s="4">
        <v>87.2</v>
      </c>
      <c r="E19" s="4">
        <v>1.9</v>
      </c>
      <c r="F19" s="41" t="e">
        <v>#N/A</v>
      </c>
      <c r="G19" s="41" t="e">
        <v>#N/A</v>
      </c>
      <c r="H19" s="4" t="e">
        <v>#N/A</v>
      </c>
      <c r="I19" s="4" t="e">
        <v>#N/A</v>
      </c>
      <c r="J19" s="41" t="e">
        <v>#N/A</v>
      </c>
      <c r="K19" s="41" t="e">
        <v>#N/A</v>
      </c>
      <c r="L19" s="41" t="e">
        <v>#N/A</v>
      </c>
      <c r="M19" s="41" t="e">
        <v>#N/A</v>
      </c>
      <c r="N19" s="9">
        <v>0.5</v>
      </c>
      <c r="O19" s="4"/>
      <c r="P19" s="58">
        <v>122.77898999999999</v>
      </c>
    </row>
    <row r="20" spans="1:16" x14ac:dyDescent="0.35">
      <c r="A20" s="6">
        <v>40544</v>
      </c>
      <c r="B20" t="s">
        <v>30</v>
      </c>
      <c r="C20" s="4">
        <v>91.3</v>
      </c>
      <c r="D20" s="4">
        <v>87.3</v>
      </c>
      <c r="E20" s="4">
        <v>1.9</v>
      </c>
      <c r="F20" s="41" t="e">
        <v>#N/A</v>
      </c>
      <c r="G20" s="41" t="e">
        <v>#N/A</v>
      </c>
      <c r="H20" s="4" t="e">
        <v>#N/A</v>
      </c>
      <c r="I20" s="4" t="e">
        <v>#N/A</v>
      </c>
      <c r="J20" s="41" t="e">
        <v>#N/A</v>
      </c>
      <c r="K20" s="41" t="e">
        <v>#N/A</v>
      </c>
      <c r="L20" s="41" t="e">
        <v>#N/A</v>
      </c>
      <c r="M20" s="41" t="e">
        <v>#N/A</v>
      </c>
      <c r="N20" s="9">
        <v>0.5</v>
      </c>
      <c r="O20" s="4"/>
      <c r="P20" s="58">
        <v>123.68015</v>
      </c>
    </row>
    <row r="21" spans="1:16" x14ac:dyDescent="0.35">
      <c r="A21" s="6">
        <v>40575</v>
      </c>
      <c r="B21" t="s">
        <v>31</v>
      </c>
      <c r="C21" s="4">
        <v>92</v>
      </c>
      <c r="D21" s="4">
        <v>87.6</v>
      </c>
      <c r="E21" s="4">
        <v>1.8</v>
      </c>
      <c r="F21" s="41" t="e">
        <v>#N/A</v>
      </c>
      <c r="G21" s="41" t="e">
        <v>#N/A</v>
      </c>
      <c r="H21" s="4" t="e">
        <v>#N/A</v>
      </c>
      <c r="I21" s="4" t="e">
        <v>#N/A</v>
      </c>
      <c r="J21" s="41" t="e">
        <v>#N/A</v>
      </c>
      <c r="K21" s="41" t="e">
        <v>#N/A</v>
      </c>
      <c r="L21" s="41" t="e">
        <v>#N/A</v>
      </c>
      <c r="M21" s="41" t="e">
        <v>#N/A</v>
      </c>
      <c r="N21" s="9">
        <v>0.5</v>
      </c>
      <c r="O21" s="4"/>
      <c r="P21" s="58">
        <v>119.12128</v>
      </c>
    </row>
    <row r="22" spans="1:16" x14ac:dyDescent="0.35">
      <c r="A22" s="6">
        <v>40603</v>
      </c>
      <c r="B22" t="s">
        <v>32</v>
      </c>
      <c r="C22" s="4">
        <v>92.2</v>
      </c>
      <c r="D22" s="4">
        <v>87.9</v>
      </c>
      <c r="E22" s="4">
        <v>1.7</v>
      </c>
      <c r="F22" s="41" t="e">
        <v>#N/A</v>
      </c>
      <c r="G22" s="41" t="e">
        <v>#N/A</v>
      </c>
      <c r="H22" s="4" t="e">
        <v>#N/A</v>
      </c>
      <c r="I22" s="4" t="e">
        <v>#N/A</v>
      </c>
      <c r="J22" s="41" t="e">
        <v>#N/A</v>
      </c>
      <c r="K22" s="41" t="e">
        <v>#N/A</v>
      </c>
      <c r="L22" s="41" t="e">
        <v>#N/A</v>
      </c>
      <c r="M22" s="41" t="e">
        <v>#N/A</v>
      </c>
      <c r="N22" s="9">
        <v>0.5</v>
      </c>
      <c r="O22" s="4"/>
      <c r="P22" s="58">
        <v>131.42254</v>
      </c>
    </row>
    <row r="23" spans="1:16" x14ac:dyDescent="0.35">
      <c r="A23" s="6">
        <v>40634</v>
      </c>
      <c r="B23" t="s">
        <v>33</v>
      </c>
      <c r="C23" s="4">
        <v>93.2</v>
      </c>
      <c r="D23" s="4">
        <v>89.1</v>
      </c>
      <c r="E23" s="4">
        <v>1.6</v>
      </c>
      <c r="F23" s="41" t="e">
        <v>#N/A</v>
      </c>
      <c r="G23" s="41" t="e">
        <v>#N/A</v>
      </c>
      <c r="H23" s="4" t="e">
        <v>#N/A</v>
      </c>
      <c r="I23" s="4" t="e">
        <v>#N/A</v>
      </c>
      <c r="J23" s="41" t="e">
        <v>#N/A</v>
      </c>
      <c r="K23" s="41" t="e">
        <v>#N/A</v>
      </c>
      <c r="L23" s="41" t="e">
        <v>#N/A</v>
      </c>
      <c r="M23" s="41" t="e">
        <v>#N/A</v>
      </c>
      <c r="N23" s="9">
        <v>0.5</v>
      </c>
      <c r="O23" s="4"/>
      <c r="P23" s="58">
        <v>97.936989999999994</v>
      </c>
    </row>
    <row r="24" spans="1:16" x14ac:dyDescent="0.35">
      <c r="A24" s="6">
        <v>40664</v>
      </c>
      <c r="B24" t="s">
        <v>34</v>
      </c>
      <c r="C24" s="4">
        <v>93.4</v>
      </c>
      <c r="D24" s="4">
        <v>89</v>
      </c>
      <c r="E24" s="4">
        <v>1.8</v>
      </c>
      <c r="F24" s="41" t="e">
        <v>#N/A</v>
      </c>
      <c r="G24" s="41" t="e">
        <v>#N/A</v>
      </c>
      <c r="H24" s="4" t="e">
        <v>#N/A</v>
      </c>
      <c r="I24" s="4" t="e">
        <v>#N/A</v>
      </c>
      <c r="J24" s="41" t="e">
        <v>#N/A</v>
      </c>
      <c r="K24" s="41" t="e">
        <v>#N/A</v>
      </c>
      <c r="L24" s="41" t="e">
        <v>#N/A</v>
      </c>
      <c r="M24" s="41" t="e">
        <v>#N/A</v>
      </c>
      <c r="N24" s="9">
        <v>0.5</v>
      </c>
      <c r="O24" s="4"/>
      <c r="P24" s="58">
        <v>94.244069999999994</v>
      </c>
    </row>
    <row r="25" spans="1:16" x14ac:dyDescent="0.35">
      <c r="A25" s="6">
        <v>40695</v>
      </c>
      <c r="B25" t="s">
        <v>35</v>
      </c>
      <c r="C25" s="4">
        <v>93.3</v>
      </c>
      <c r="D25" s="4">
        <v>89.3</v>
      </c>
      <c r="E25" s="4">
        <v>2</v>
      </c>
      <c r="F25" s="41" t="e">
        <v>#N/A</v>
      </c>
      <c r="G25" s="41" t="e">
        <v>#N/A</v>
      </c>
      <c r="H25" s="4" t="e">
        <v>#N/A</v>
      </c>
      <c r="I25" s="4" t="e">
        <v>#N/A</v>
      </c>
      <c r="J25" s="41" t="e">
        <v>#N/A</v>
      </c>
      <c r="K25" s="41" t="e">
        <v>#N/A</v>
      </c>
      <c r="L25" s="41" t="e">
        <v>#N/A</v>
      </c>
      <c r="M25" s="41" t="e">
        <v>#N/A</v>
      </c>
      <c r="N25" s="9">
        <v>0.5</v>
      </c>
      <c r="O25" s="4"/>
      <c r="P25" s="58">
        <v>122.69767</v>
      </c>
    </row>
    <row r="26" spans="1:16" x14ac:dyDescent="0.35">
      <c r="A26" s="6">
        <v>40725</v>
      </c>
      <c r="B26" t="s">
        <v>36</v>
      </c>
      <c r="C26" s="4">
        <v>93.3</v>
      </c>
      <c r="D26" s="4">
        <v>89.9</v>
      </c>
      <c r="E26" s="4">
        <v>2</v>
      </c>
      <c r="F26" s="41" t="e">
        <v>#N/A</v>
      </c>
      <c r="G26" s="41" t="e">
        <v>#N/A</v>
      </c>
      <c r="H26" s="4" t="e">
        <v>#N/A</v>
      </c>
      <c r="I26" s="4" t="e">
        <v>#N/A</v>
      </c>
      <c r="J26" s="41" t="e">
        <v>#N/A</v>
      </c>
      <c r="K26" s="41" t="e">
        <v>#N/A</v>
      </c>
      <c r="L26" s="41" t="e">
        <v>#N/A</v>
      </c>
      <c r="M26" s="41" t="e">
        <v>#N/A</v>
      </c>
      <c r="N26" s="9">
        <v>0.5</v>
      </c>
      <c r="O26" s="4"/>
      <c r="P26" s="58">
        <v>149.02829</v>
      </c>
    </row>
    <row r="27" spans="1:16" x14ac:dyDescent="0.35">
      <c r="A27" s="6">
        <v>40756</v>
      </c>
      <c r="B27" t="s">
        <v>37</v>
      </c>
      <c r="C27" s="4">
        <v>93.8</v>
      </c>
      <c r="D27" s="4">
        <v>90.4</v>
      </c>
      <c r="E27" s="4">
        <v>1.7</v>
      </c>
      <c r="F27" s="41" t="e">
        <v>#N/A</v>
      </c>
      <c r="G27" s="41" t="e">
        <v>#N/A</v>
      </c>
      <c r="H27" s="4" t="e">
        <v>#N/A</v>
      </c>
      <c r="I27" s="4" t="e">
        <v>#N/A</v>
      </c>
      <c r="J27" s="41" t="e">
        <v>#N/A</v>
      </c>
      <c r="K27" s="41" t="e">
        <v>#N/A</v>
      </c>
      <c r="L27" s="41" t="e">
        <v>#N/A</v>
      </c>
      <c r="M27" s="41" t="e">
        <v>#N/A</v>
      </c>
      <c r="N27" s="9">
        <v>0.5</v>
      </c>
      <c r="O27" s="4"/>
      <c r="P27" s="58">
        <v>177.75312</v>
      </c>
    </row>
    <row r="28" spans="1:16" x14ac:dyDescent="0.35">
      <c r="A28" s="6">
        <v>40787</v>
      </c>
      <c r="B28" t="s">
        <v>38</v>
      </c>
      <c r="C28" s="4">
        <v>94.4</v>
      </c>
      <c r="D28" s="4">
        <v>89.9</v>
      </c>
      <c r="E28" s="4">
        <v>1.6</v>
      </c>
      <c r="F28" s="41" t="e">
        <v>#N/A</v>
      </c>
      <c r="G28" s="41" t="e">
        <v>#N/A</v>
      </c>
      <c r="H28" s="4" t="e">
        <v>#N/A</v>
      </c>
      <c r="I28" s="4" t="e">
        <v>#N/A</v>
      </c>
      <c r="J28" s="41" t="e">
        <v>#N/A</v>
      </c>
      <c r="K28" s="41" t="e">
        <v>#N/A</v>
      </c>
      <c r="L28" s="41" t="e">
        <v>#N/A</v>
      </c>
      <c r="M28" s="41" t="e">
        <v>#N/A</v>
      </c>
      <c r="N28" s="9">
        <v>0.5</v>
      </c>
      <c r="O28" s="4"/>
      <c r="P28" s="58">
        <v>153.32764</v>
      </c>
    </row>
    <row r="29" spans="1:16" x14ac:dyDescent="0.35">
      <c r="A29" s="6">
        <v>40817</v>
      </c>
      <c r="B29" t="s">
        <v>39</v>
      </c>
      <c r="C29" s="4">
        <v>94.5</v>
      </c>
      <c r="D29" s="4">
        <v>89.9</v>
      </c>
      <c r="E29" s="4">
        <v>1.7</v>
      </c>
      <c r="F29" s="41" t="e">
        <v>#N/A</v>
      </c>
      <c r="G29" s="41" t="e">
        <v>#N/A</v>
      </c>
      <c r="H29" s="4" t="e">
        <v>#N/A</v>
      </c>
      <c r="I29" s="4" t="e">
        <v>#N/A</v>
      </c>
      <c r="J29" s="41" t="e">
        <v>#N/A</v>
      </c>
      <c r="K29" s="41" t="e">
        <v>#N/A</v>
      </c>
      <c r="L29" s="41" t="e">
        <v>#N/A</v>
      </c>
      <c r="M29" s="41" t="e">
        <v>#N/A</v>
      </c>
      <c r="N29" s="9">
        <v>0.5</v>
      </c>
      <c r="O29" s="4"/>
      <c r="P29" s="58">
        <v>149.69091</v>
      </c>
    </row>
    <row r="30" spans="1:16" x14ac:dyDescent="0.35">
      <c r="A30" s="6">
        <v>40848</v>
      </c>
      <c r="B30" t="s">
        <v>40</v>
      </c>
      <c r="C30" s="4">
        <v>94.6</v>
      </c>
      <c r="D30" s="4">
        <v>89.8</v>
      </c>
      <c r="E30" s="4">
        <v>1.9</v>
      </c>
      <c r="F30" s="41" t="e">
        <v>#N/A</v>
      </c>
      <c r="G30" s="41" t="e">
        <v>#N/A</v>
      </c>
      <c r="H30" s="4" t="e">
        <v>#N/A</v>
      </c>
      <c r="I30" s="4" t="e">
        <v>#N/A</v>
      </c>
      <c r="J30" s="41" t="e">
        <v>#N/A</v>
      </c>
      <c r="K30" s="41" t="e">
        <v>#N/A</v>
      </c>
      <c r="L30" s="41" t="e">
        <v>#N/A</v>
      </c>
      <c r="M30" s="41" t="e">
        <v>#N/A</v>
      </c>
      <c r="N30" s="9">
        <v>0.5</v>
      </c>
      <c r="O30" s="4"/>
      <c r="P30" s="58">
        <v>209.89849000000001</v>
      </c>
    </row>
    <row r="31" spans="1:16" x14ac:dyDescent="0.35">
      <c r="A31" s="6">
        <v>40878</v>
      </c>
      <c r="B31" t="s">
        <v>41</v>
      </c>
      <c r="C31" s="4">
        <v>95.1</v>
      </c>
      <c r="D31" s="4">
        <v>90.8</v>
      </c>
      <c r="E31" s="4">
        <v>2.1</v>
      </c>
      <c r="F31" s="41" t="e">
        <v>#N/A</v>
      </c>
      <c r="G31" s="41" t="e">
        <v>#N/A</v>
      </c>
      <c r="H31" s="4" t="e">
        <v>#N/A</v>
      </c>
      <c r="I31" s="4" t="e">
        <v>#N/A</v>
      </c>
      <c r="J31" s="41" t="e">
        <v>#N/A</v>
      </c>
      <c r="K31" s="41" t="e">
        <v>#N/A</v>
      </c>
      <c r="L31" s="41" t="e">
        <v>#N/A</v>
      </c>
      <c r="M31" s="41" t="e">
        <v>#N/A</v>
      </c>
      <c r="N31" s="9">
        <v>0.5</v>
      </c>
      <c r="O31" s="4"/>
      <c r="P31" s="58">
        <v>140.62798000000001</v>
      </c>
    </row>
    <row r="32" spans="1:16" x14ac:dyDescent="0.35">
      <c r="A32" s="6">
        <v>40909</v>
      </c>
      <c r="B32" t="s">
        <v>42</v>
      </c>
      <c r="C32" s="4">
        <v>94.6</v>
      </c>
      <c r="D32" s="4">
        <v>90.5</v>
      </c>
      <c r="E32" s="4">
        <v>1.8</v>
      </c>
      <c r="F32" s="41" t="e">
        <v>#N/A</v>
      </c>
      <c r="G32" s="41" t="e">
        <v>#N/A</v>
      </c>
      <c r="H32" s="4" t="e">
        <v>#N/A</v>
      </c>
      <c r="I32" s="4" t="e">
        <v>#N/A</v>
      </c>
      <c r="J32" s="41" t="e">
        <v>#N/A</v>
      </c>
      <c r="K32" s="41" t="e">
        <v>#N/A</v>
      </c>
      <c r="L32" s="41" t="e">
        <v>#N/A</v>
      </c>
      <c r="M32" s="41" t="e">
        <v>#N/A</v>
      </c>
      <c r="N32" s="9">
        <v>0.5</v>
      </c>
      <c r="O32" s="4"/>
      <c r="P32" s="58">
        <v>137.26155</v>
      </c>
    </row>
    <row r="33" spans="1:16" x14ac:dyDescent="0.35">
      <c r="A33" s="6">
        <v>40940</v>
      </c>
      <c r="B33" t="s">
        <v>43</v>
      </c>
      <c r="C33" s="4">
        <v>95.1</v>
      </c>
      <c r="D33" s="4">
        <v>90.7</v>
      </c>
      <c r="E33" s="4">
        <v>1.8</v>
      </c>
      <c r="F33" s="41" t="e">
        <v>#N/A</v>
      </c>
      <c r="G33" s="41" t="e">
        <v>#N/A</v>
      </c>
      <c r="H33" s="4" t="e">
        <v>#N/A</v>
      </c>
      <c r="I33" s="4" t="e">
        <v>#N/A</v>
      </c>
      <c r="J33" s="41" t="e">
        <v>#N/A</v>
      </c>
      <c r="K33" s="41" t="e">
        <v>#N/A</v>
      </c>
      <c r="L33" s="41" t="e">
        <v>#N/A</v>
      </c>
      <c r="M33" s="41" t="e">
        <v>#N/A</v>
      </c>
      <c r="N33" s="9">
        <v>0.5</v>
      </c>
      <c r="O33" s="4"/>
      <c r="P33" s="58">
        <v>132.02023</v>
      </c>
    </row>
    <row r="34" spans="1:16" x14ac:dyDescent="0.35">
      <c r="A34" s="6">
        <v>40969</v>
      </c>
      <c r="B34" t="s">
        <v>44</v>
      </c>
      <c r="C34" s="4">
        <v>95.4</v>
      </c>
      <c r="D34" s="4">
        <v>90.8</v>
      </c>
      <c r="E34" s="4">
        <v>1.8</v>
      </c>
      <c r="F34" s="41" t="e">
        <v>#N/A</v>
      </c>
      <c r="G34" s="41" t="e">
        <v>#N/A</v>
      </c>
      <c r="H34" s="4" t="e">
        <v>#N/A</v>
      </c>
      <c r="I34" s="4" t="e">
        <v>#N/A</v>
      </c>
      <c r="J34" s="41" t="e">
        <v>#N/A</v>
      </c>
      <c r="K34" s="41" t="e">
        <v>#N/A</v>
      </c>
      <c r="L34" s="41" t="e">
        <v>#N/A</v>
      </c>
      <c r="M34" s="41" t="e">
        <v>#N/A</v>
      </c>
      <c r="N34" s="9">
        <v>0.5</v>
      </c>
      <c r="O34" s="4"/>
      <c r="P34" s="58">
        <v>103.72964</v>
      </c>
    </row>
    <row r="35" spans="1:16" x14ac:dyDescent="0.35">
      <c r="A35" s="6">
        <v>41000</v>
      </c>
      <c r="B35" t="s">
        <v>45</v>
      </c>
      <c r="C35" s="4">
        <v>96</v>
      </c>
      <c r="D35" s="4">
        <v>91.7</v>
      </c>
      <c r="E35" s="4">
        <v>2</v>
      </c>
      <c r="F35" s="41" t="e">
        <v>#N/A</v>
      </c>
      <c r="G35" s="41" t="e">
        <v>#N/A</v>
      </c>
      <c r="H35" s="4" t="e">
        <v>#N/A</v>
      </c>
      <c r="I35" s="4" t="e">
        <v>#N/A</v>
      </c>
      <c r="J35" s="41" t="e">
        <v>#N/A</v>
      </c>
      <c r="K35" s="41" t="e">
        <v>#N/A</v>
      </c>
      <c r="L35" s="41" t="e">
        <v>#N/A</v>
      </c>
      <c r="M35" s="41" t="e">
        <v>#N/A</v>
      </c>
      <c r="N35" s="9">
        <v>0.5</v>
      </c>
      <c r="O35" s="4"/>
      <c r="P35" s="58">
        <v>109.31269</v>
      </c>
    </row>
    <row r="36" spans="1:16" x14ac:dyDescent="0.35">
      <c r="A36" s="6">
        <v>41030</v>
      </c>
      <c r="B36" t="s">
        <v>46</v>
      </c>
      <c r="C36" s="4">
        <v>95.9</v>
      </c>
      <c r="D36" s="4">
        <v>92</v>
      </c>
      <c r="E36" s="4">
        <v>2</v>
      </c>
      <c r="F36" s="41" t="e">
        <v>#N/A</v>
      </c>
      <c r="G36" s="41" t="e">
        <v>#N/A</v>
      </c>
      <c r="H36" s="4" t="e">
        <v>#N/A</v>
      </c>
      <c r="I36" s="4" t="e">
        <v>#N/A</v>
      </c>
      <c r="J36" s="41" t="e">
        <v>#N/A</v>
      </c>
      <c r="K36" s="41" t="e">
        <v>#N/A</v>
      </c>
      <c r="L36" s="41" t="e">
        <v>#N/A</v>
      </c>
      <c r="M36" s="41" t="e">
        <v>#N/A</v>
      </c>
      <c r="N36" s="9">
        <v>0.5</v>
      </c>
      <c r="O36" s="4"/>
      <c r="P36" s="58">
        <v>151.78518</v>
      </c>
    </row>
    <row r="37" spans="1:16" x14ac:dyDescent="0.35">
      <c r="A37" s="6">
        <v>41061</v>
      </c>
      <c r="B37" t="s">
        <v>47</v>
      </c>
      <c r="C37" s="4">
        <v>95.5</v>
      </c>
      <c r="D37" s="4">
        <v>92.2</v>
      </c>
      <c r="E37" s="4">
        <v>2</v>
      </c>
      <c r="F37" s="41" t="e">
        <v>#N/A</v>
      </c>
      <c r="G37" s="41" t="e">
        <v>#N/A</v>
      </c>
      <c r="H37" s="4" t="e">
        <v>#N/A</v>
      </c>
      <c r="I37" s="4" t="e">
        <v>#N/A</v>
      </c>
      <c r="J37" s="41" t="e">
        <v>#N/A</v>
      </c>
      <c r="K37" s="41" t="e">
        <v>#N/A</v>
      </c>
      <c r="L37" s="41" t="e">
        <v>#N/A</v>
      </c>
      <c r="M37" s="41" t="e">
        <v>#N/A</v>
      </c>
      <c r="N37" s="9">
        <v>0.5</v>
      </c>
      <c r="O37" s="4"/>
      <c r="P37" s="58">
        <v>169.64908</v>
      </c>
    </row>
    <row r="38" spans="1:16" x14ac:dyDescent="0.35">
      <c r="A38" s="6">
        <v>41091</v>
      </c>
      <c r="B38" t="s">
        <v>48</v>
      </c>
      <c r="C38" s="4">
        <v>95.6</v>
      </c>
      <c r="D38" s="4">
        <v>92.9</v>
      </c>
      <c r="E38" s="4">
        <v>2</v>
      </c>
      <c r="F38" s="41" t="e">
        <v>#N/A</v>
      </c>
      <c r="G38" s="41" t="e">
        <v>#N/A</v>
      </c>
      <c r="H38" s="4" t="e">
        <v>#N/A</v>
      </c>
      <c r="I38" s="4" t="e">
        <v>#N/A</v>
      </c>
      <c r="J38" s="41" t="e">
        <v>#N/A</v>
      </c>
      <c r="K38" s="41" t="e">
        <v>#N/A</v>
      </c>
      <c r="L38" s="41" t="e">
        <v>#N/A</v>
      </c>
      <c r="M38" s="41" t="e">
        <v>#N/A</v>
      </c>
      <c r="N38" s="9">
        <v>0.5</v>
      </c>
      <c r="O38" s="4"/>
      <c r="P38" s="58">
        <v>129.98322999999999</v>
      </c>
    </row>
    <row r="39" spans="1:16" x14ac:dyDescent="0.35">
      <c r="A39" s="6">
        <v>41122</v>
      </c>
      <c r="B39" t="s">
        <v>49</v>
      </c>
      <c r="C39" s="4">
        <v>96.1</v>
      </c>
      <c r="D39" s="4">
        <v>93.3</v>
      </c>
      <c r="E39" s="4">
        <v>2</v>
      </c>
      <c r="F39" s="41" t="e">
        <v>#N/A</v>
      </c>
      <c r="G39" s="41" t="e">
        <v>#N/A</v>
      </c>
      <c r="H39" s="4" t="e">
        <v>#N/A</v>
      </c>
      <c r="I39" s="4" t="e">
        <v>#N/A</v>
      </c>
      <c r="J39" s="41" t="e">
        <v>#N/A</v>
      </c>
      <c r="K39" s="41" t="e">
        <v>#N/A</v>
      </c>
      <c r="L39" s="41" t="e">
        <v>#N/A</v>
      </c>
      <c r="M39" s="41" t="e">
        <v>#N/A</v>
      </c>
      <c r="N39" s="9">
        <v>0.5</v>
      </c>
      <c r="O39" s="4"/>
      <c r="P39" s="58">
        <v>98.178690000000003</v>
      </c>
    </row>
    <row r="40" spans="1:16" x14ac:dyDescent="0.35">
      <c r="A40" s="6">
        <v>41153</v>
      </c>
      <c r="B40" t="s">
        <v>50</v>
      </c>
      <c r="C40" s="4">
        <v>96.5</v>
      </c>
      <c r="D40" s="4">
        <v>92.8</v>
      </c>
      <c r="E40" s="4">
        <v>1.8</v>
      </c>
      <c r="F40" s="41" t="e">
        <v>#N/A</v>
      </c>
      <c r="G40" s="41" t="e">
        <v>#N/A</v>
      </c>
      <c r="H40" s="4" t="e">
        <v>#N/A</v>
      </c>
      <c r="I40" s="4" t="e">
        <v>#N/A</v>
      </c>
      <c r="J40" s="41" t="e">
        <v>#N/A</v>
      </c>
      <c r="K40" s="41" t="e">
        <v>#N/A</v>
      </c>
      <c r="L40" s="41" t="e">
        <v>#N/A</v>
      </c>
      <c r="M40" s="41" t="e">
        <v>#N/A</v>
      </c>
      <c r="N40" s="9">
        <v>0.5</v>
      </c>
      <c r="O40" s="4"/>
      <c r="P40" s="58">
        <v>124.43543</v>
      </c>
    </row>
    <row r="41" spans="1:16" x14ac:dyDescent="0.35">
      <c r="A41" s="6">
        <v>41183</v>
      </c>
      <c r="B41" t="s">
        <v>51</v>
      </c>
      <c r="C41" s="4">
        <v>97</v>
      </c>
      <c r="D41" s="4">
        <v>93.6</v>
      </c>
      <c r="E41" s="4">
        <v>1.6</v>
      </c>
      <c r="F41" s="41" t="e">
        <v>#N/A</v>
      </c>
      <c r="G41" s="41" t="e">
        <v>#N/A</v>
      </c>
      <c r="H41" s="4" t="e">
        <v>#N/A</v>
      </c>
      <c r="I41" s="4" t="e">
        <v>#N/A</v>
      </c>
      <c r="J41" s="41" t="e">
        <v>#N/A</v>
      </c>
      <c r="K41" s="41" t="e">
        <v>#N/A</v>
      </c>
      <c r="L41" s="41" t="e">
        <v>#N/A</v>
      </c>
      <c r="M41" s="41" t="e">
        <v>#N/A</v>
      </c>
      <c r="N41" s="9">
        <v>0.5</v>
      </c>
      <c r="O41" s="4"/>
      <c r="P41" s="58">
        <v>153.99229</v>
      </c>
    </row>
    <row r="42" spans="1:16" x14ac:dyDescent="0.35">
      <c r="A42" s="6">
        <v>41214</v>
      </c>
      <c r="B42" t="s">
        <v>52</v>
      </c>
      <c r="C42" s="4">
        <v>97.2</v>
      </c>
      <c r="D42" s="4">
        <v>93.6</v>
      </c>
      <c r="E42" s="4">
        <v>1.4</v>
      </c>
      <c r="F42" s="41" t="e">
        <v>#N/A</v>
      </c>
      <c r="G42" s="41" t="e">
        <v>#N/A</v>
      </c>
      <c r="H42" s="4" t="e">
        <v>#N/A</v>
      </c>
      <c r="I42" s="4" t="e">
        <v>#N/A</v>
      </c>
      <c r="J42" s="41" t="e">
        <v>#N/A</v>
      </c>
      <c r="K42" s="41" t="e">
        <v>#N/A</v>
      </c>
      <c r="L42" s="41" t="e">
        <v>#N/A</v>
      </c>
      <c r="M42" s="41" t="e">
        <v>#N/A</v>
      </c>
      <c r="N42" s="9">
        <v>0.5</v>
      </c>
      <c r="O42" s="4"/>
      <c r="P42" s="58">
        <v>162.10095999999999</v>
      </c>
    </row>
    <row r="43" spans="1:16" x14ac:dyDescent="0.35">
      <c r="A43" s="6">
        <v>41244</v>
      </c>
      <c r="B43" t="s">
        <v>53</v>
      </c>
      <c r="C43" s="4">
        <v>97.6</v>
      </c>
      <c r="D43" s="4">
        <v>94.1</v>
      </c>
      <c r="E43" s="4">
        <v>1.3</v>
      </c>
      <c r="F43" s="41" t="e">
        <v>#N/A</v>
      </c>
      <c r="G43" s="41" t="e">
        <v>#N/A</v>
      </c>
      <c r="H43" s="4" t="e">
        <v>#N/A</v>
      </c>
      <c r="I43" s="4" t="e">
        <v>#N/A</v>
      </c>
      <c r="J43" s="41" t="e">
        <v>#N/A</v>
      </c>
      <c r="K43" s="41" t="e">
        <v>#N/A</v>
      </c>
      <c r="L43" s="41" t="e">
        <v>#N/A</v>
      </c>
      <c r="M43" s="41" t="e">
        <v>#N/A</v>
      </c>
      <c r="N43" s="9">
        <v>0.5</v>
      </c>
      <c r="O43" s="4"/>
      <c r="P43" s="58">
        <v>140.6439</v>
      </c>
    </row>
    <row r="44" spans="1:16" x14ac:dyDescent="0.35">
      <c r="A44" s="6">
        <v>41275</v>
      </c>
      <c r="B44" t="s">
        <v>54</v>
      </c>
      <c r="C44" s="4">
        <v>97.1</v>
      </c>
      <c r="D44" s="4">
        <v>93.9</v>
      </c>
      <c r="E44" s="4">
        <v>1.2</v>
      </c>
      <c r="F44" s="41" t="e">
        <v>#N/A</v>
      </c>
      <c r="G44" s="41" t="e">
        <v>#N/A</v>
      </c>
      <c r="H44" s="4" t="e">
        <v>#N/A</v>
      </c>
      <c r="I44" s="4" t="e">
        <v>#N/A</v>
      </c>
      <c r="J44" s="41" t="e">
        <v>#N/A</v>
      </c>
      <c r="K44" s="41" t="e">
        <v>#N/A</v>
      </c>
      <c r="L44" s="41" t="e">
        <v>#N/A</v>
      </c>
      <c r="M44" s="41" t="e">
        <v>#N/A</v>
      </c>
      <c r="N44" s="9">
        <v>0.5</v>
      </c>
      <c r="O44" s="4"/>
      <c r="P44" s="58">
        <v>187.77021999999999</v>
      </c>
    </row>
    <row r="45" spans="1:16" x14ac:dyDescent="0.35">
      <c r="A45" s="6">
        <v>41306</v>
      </c>
      <c r="B45" t="s">
        <v>55</v>
      </c>
      <c r="C45" s="4">
        <v>97.8</v>
      </c>
      <c r="D45" s="4">
        <v>94.1</v>
      </c>
      <c r="E45" s="4">
        <v>1</v>
      </c>
      <c r="F45" s="41" t="e">
        <v>#N/A</v>
      </c>
      <c r="G45" s="41" t="e">
        <v>#N/A</v>
      </c>
      <c r="H45" s="4" t="e">
        <v>#N/A</v>
      </c>
      <c r="I45" s="4" t="e">
        <v>#N/A</v>
      </c>
      <c r="J45" s="41" t="e">
        <v>#N/A</v>
      </c>
      <c r="K45" s="41" t="e">
        <v>#N/A</v>
      </c>
      <c r="L45" s="41" t="e">
        <v>#N/A</v>
      </c>
      <c r="M45" s="41" t="e">
        <v>#N/A</v>
      </c>
      <c r="N45" s="9">
        <v>0.5</v>
      </c>
      <c r="O45" s="4"/>
      <c r="P45" s="58">
        <v>97.381309999999999</v>
      </c>
    </row>
    <row r="46" spans="1:16" x14ac:dyDescent="0.35">
      <c r="A46" s="6">
        <v>41334</v>
      </c>
      <c r="B46" t="s">
        <v>56</v>
      </c>
      <c r="C46" s="4">
        <v>98.1</v>
      </c>
      <c r="D46" s="4">
        <v>94.4</v>
      </c>
      <c r="E46" s="4">
        <v>0.8</v>
      </c>
      <c r="F46" s="41" t="e">
        <v>#N/A</v>
      </c>
      <c r="G46" s="41" t="e">
        <v>#N/A</v>
      </c>
      <c r="H46" s="4" t="e">
        <v>#N/A</v>
      </c>
      <c r="I46" s="4" t="e">
        <v>#N/A</v>
      </c>
      <c r="J46" s="41" t="e">
        <v>#N/A</v>
      </c>
      <c r="K46" s="41" t="e">
        <v>#N/A</v>
      </c>
      <c r="L46" s="41" t="e">
        <v>#N/A</v>
      </c>
      <c r="M46" s="41" t="e">
        <v>#N/A</v>
      </c>
      <c r="N46" s="9">
        <v>0.5</v>
      </c>
      <c r="O46" s="4"/>
      <c r="P46" s="58">
        <v>108.96334</v>
      </c>
    </row>
    <row r="47" spans="1:16" x14ac:dyDescent="0.35">
      <c r="A47" s="6">
        <v>41365</v>
      </c>
      <c r="B47" t="s">
        <v>57</v>
      </c>
      <c r="C47" s="4">
        <v>98.3</v>
      </c>
      <c r="D47" s="4">
        <v>94.8</v>
      </c>
      <c r="E47" s="4">
        <v>0.9</v>
      </c>
      <c r="F47" s="41" t="e">
        <v>#N/A</v>
      </c>
      <c r="G47" s="41" t="e">
        <v>#N/A</v>
      </c>
      <c r="H47" s="4" t="e">
        <v>#N/A</v>
      </c>
      <c r="I47" s="4" t="e">
        <v>#N/A</v>
      </c>
      <c r="J47" s="41" t="e">
        <v>#N/A</v>
      </c>
      <c r="K47" s="41" t="e">
        <v>#N/A</v>
      </c>
      <c r="L47" s="41" t="e">
        <v>#N/A</v>
      </c>
      <c r="M47" s="41" t="e">
        <v>#N/A</v>
      </c>
      <c r="N47" s="9">
        <v>0.5</v>
      </c>
      <c r="O47" s="4"/>
      <c r="P47" s="58">
        <v>101.40815000000001</v>
      </c>
    </row>
    <row r="48" spans="1:16" x14ac:dyDescent="0.35">
      <c r="A48" s="6">
        <v>41395</v>
      </c>
      <c r="B48" t="s">
        <v>58</v>
      </c>
      <c r="C48" s="4">
        <v>98.5</v>
      </c>
      <c r="D48" s="4">
        <v>95.3</v>
      </c>
      <c r="E48" s="4">
        <v>1</v>
      </c>
      <c r="F48" s="41" t="e">
        <v>#N/A</v>
      </c>
      <c r="G48" s="41" t="e">
        <v>#N/A</v>
      </c>
      <c r="H48" s="4" t="e">
        <v>#N/A</v>
      </c>
      <c r="I48" s="4" t="e">
        <v>#N/A</v>
      </c>
      <c r="J48" s="41" t="e">
        <v>#N/A</v>
      </c>
      <c r="K48" s="41" t="e">
        <v>#N/A</v>
      </c>
      <c r="L48" s="41" t="e">
        <v>#N/A</v>
      </c>
      <c r="M48" s="41" t="e">
        <v>#N/A</v>
      </c>
      <c r="N48" s="9">
        <v>0.5</v>
      </c>
      <c r="O48" s="4"/>
      <c r="P48" s="58">
        <v>72.982439999999997</v>
      </c>
    </row>
    <row r="49" spans="1:16" x14ac:dyDescent="0.35">
      <c r="A49" s="6">
        <v>41426</v>
      </c>
      <c r="B49" t="s">
        <v>59</v>
      </c>
      <c r="C49" s="4">
        <v>98.3</v>
      </c>
      <c r="D49" s="4">
        <v>95.3</v>
      </c>
      <c r="E49" s="4">
        <v>1.2</v>
      </c>
      <c r="F49" s="41" t="e">
        <v>#N/A</v>
      </c>
      <c r="G49" s="41" t="e">
        <v>#N/A</v>
      </c>
      <c r="H49" s="4" t="e">
        <v>#N/A</v>
      </c>
      <c r="I49" s="4" t="e">
        <v>#N/A</v>
      </c>
      <c r="J49" s="41" t="e">
        <v>#N/A</v>
      </c>
      <c r="K49" s="41" t="e">
        <v>#N/A</v>
      </c>
      <c r="L49" s="41" t="e">
        <v>#N/A</v>
      </c>
      <c r="M49" s="41" t="e">
        <v>#N/A</v>
      </c>
      <c r="N49" s="9">
        <v>0.5</v>
      </c>
      <c r="O49" s="4"/>
      <c r="P49" s="58">
        <v>90.508139999999997</v>
      </c>
    </row>
    <row r="50" spans="1:16" x14ac:dyDescent="0.35">
      <c r="A50" s="6">
        <v>41456</v>
      </c>
      <c r="B50" t="s">
        <v>60</v>
      </c>
      <c r="C50" s="4">
        <v>98.3</v>
      </c>
      <c r="D50" s="4">
        <v>95.8</v>
      </c>
      <c r="E50" s="4">
        <v>1.1000000000000001</v>
      </c>
      <c r="F50" s="41" t="e">
        <v>#N/A</v>
      </c>
      <c r="G50" s="41" t="e">
        <v>#N/A</v>
      </c>
      <c r="H50" s="4" t="e">
        <v>#N/A</v>
      </c>
      <c r="I50" s="4" t="e">
        <v>#N/A</v>
      </c>
      <c r="J50" s="41" t="e">
        <v>#N/A</v>
      </c>
      <c r="K50" s="41" t="e">
        <v>#N/A</v>
      </c>
      <c r="L50" s="41" t="e">
        <v>#N/A</v>
      </c>
      <c r="M50" s="41" t="e">
        <v>#N/A</v>
      </c>
      <c r="N50" s="9">
        <v>0.5</v>
      </c>
      <c r="O50" s="4"/>
      <c r="P50" s="58">
        <v>68.187989999999999</v>
      </c>
    </row>
    <row r="51" spans="1:16" x14ac:dyDescent="0.35">
      <c r="A51" s="6">
        <v>41487</v>
      </c>
      <c r="B51" t="s">
        <v>61</v>
      </c>
      <c r="C51" s="4">
        <v>98.7</v>
      </c>
      <c r="D51" s="4">
        <v>96.1</v>
      </c>
      <c r="E51" s="4">
        <v>1</v>
      </c>
      <c r="F51" s="41" t="e">
        <v>#N/A</v>
      </c>
      <c r="G51" s="41" t="e">
        <v>#N/A</v>
      </c>
      <c r="H51" s="4" t="e">
        <v>#N/A</v>
      </c>
      <c r="I51" s="4" t="e">
        <v>#N/A</v>
      </c>
      <c r="J51" s="41" t="e">
        <v>#N/A</v>
      </c>
      <c r="K51" s="41" t="e">
        <v>#N/A</v>
      </c>
      <c r="L51" s="41" t="e">
        <v>#N/A</v>
      </c>
      <c r="M51" s="41" t="e">
        <v>#N/A</v>
      </c>
      <c r="N51" s="9">
        <v>0.5</v>
      </c>
      <c r="O51" s="4"/>
      <c r="P51" s="58">
        <v>91.647729999999996</v>
      </c>
    </row>
    <row r="52" spans="1:16" x14ac:dyDescent="0.35">
      <c r="A52" s="6">
        <v>41518</v>
      </c>
      <c r="B52" t="s">
        <v>62</v>
      </c>
      <c r="C52" s="4">
        <v>99.1</v>
      </c>
      <c r="D52" s="4">
        <v>95.9</v>
      </c>
      <c r="E52" s="4">
        <v>1</v>
      </c>
      <c r="F52" s="41" t="e">
        <v>#N/A</v>
      </c>
      <c r="G52" s="41" t="e">
        <v>#N/A</v>
      </c>
      <c r="H52" s="4" t="e">
        <v>#N/A</v>
      </c>
      <c r="I52" s="4" t="e">
        <v>#N/A</v>
      </c>
      <c r="J52" s="41" t="e">
        <v>#N/A</v>
      </c>
      <c r="K52" s="41" t="e">
        <v>#N/A</v>
      </c>
      <c r="L52" s="41" t="e">
        <v>#N/A</v>
      </c>
      <c r="M52" s="41" t="e">
        <v>#N/A</v>
      </c>
      <c r="N52" s="9">
        <v>0.5</v>
      </c>
      <c r="O52" s="4"/>
      <c r="P52" s="58">
        <v>94.262169999999998</v>
      </c>
    </row>
    <row r="53" spans="1:16" x14ac:dyDescent="0.35">
      <c r="A53" s="6">
        <v>41548</v>
      </c>
      <c r="B53" t="s">
        <v>63</v>
      </c>
      <c r="C53" s="4">
        <v>99.1</v>
      </c>
      <c r="D53" s="4">
        <v>96.1</v>
      </c>
      <c r="E53" s="4">
        <v>1</v>
      </c>
      <c r="F53" s="41" t="e">
        <v>#N/A</v>
      </c>
      <c r="G53" s="41" t="e">
        <v>#N/A</v>
      </c>
      <c r="H53" s="4" t="e">
        <v>#N/A</v>
      </c>
      <c r="I53" s="4" t="e">
        <v>#N/A</v>
      </c>
      <c r="J53" s="41" t="e">
        <v>#N/A</v>
      </c>
      <c r="K53" s="41" t="e">
        <v>#N/A</v>
      </c>
      <c r="L53" s="41" t="e">
        <v>#N/A</v>
      </c>
      <c r="M53" s="41" t="e">
        <v>#N/A</v>
      </c>
      <c r="N53" s="9">
        <v>0.5</v>
      </c>
      <c r="O53" s="4"/>
      <c r="P53" s="58">
        <v>110.99637</v>
      </c>
    </row>
    <row r="54" spans="1:16" x14ac:dyDescent="0.35">
      <c r="A54" s="6">
        <v>41579</v>
      </c>
      <c r="B54" t="s">
        <v>64</v>
      </c>
      <c r="C54" s="4">
        <v>99.2</v>
      </c>
      <c r="D54" s="4">
        <v>96.1</v>
      </c>
      <c r="E54" s="4">
        <v>1</v>
      </c>
      <c r="F54" s="41" t="e">
        <v>#N/A</v>
      </c>
      <c r="G54" s="41" t="e">
        <v>#N/A</v>
      </c>
      <c r="H54" s="4" t="e">
        <v>#N/A</v>
      </c>
      <c r="I54" s="4" t="e">
        <v>#N/A</v>
      </c>
      <c r="J54" s="41" t="e">
        <v>#N/A</v>
      </c>
      <c r="K54" s="41" t="e">
        <v>#N/A</v>
      </c>
      <c r="L54" s="41" t="e">
        <v>#N/A</v>
      </c>
      <c r="M54" s="41" t="e">
        <v>#N/A</v>
      </c>
      <c r="N54" s="9">
        <v>0.5</v>
      </c>
      <c r="O54" s="4"/>
      <c r="P54" s="58">
        <v>82.074789999999993</v>
      </c>
    </row>
    <row r="55" spans="1:16" x14ac:dyDescent="0.35">
      <c r="A55" s="6">
        <v>41609</v>
      </c>
      <c r="B55" t="s">
        <v>65</v>
      </c>
      <c r="C55" s="4">
        <v>99.6</v>
      </c>
      <c r="D55" s="4">
        <v>96.4</v>
      </c>
      <c r="E55" s="4">
        <v>1.2</v>
      </c>
      <c r="F55" s="41" t="e">
        <v>#N/A</v>
      </c>
      <c r="G55" s="41" t="e">
        <v>#N/A</v>
      </c>
      <c r="H55" s="4" t="e">
        <v>#N/A</v>
      </c>
      <c r="I55" s="4" t="e">
        <v>#N/A</v>
      </c>
      <c r="J55" s="41" t="e">
        <v>#N/A</v>
      </c>
      <c r="K55" s="41" t="e">
        <v>#N/A</v>
      </c>
      <c r="L55" s="41" t="e">
        <v>#N/A</v>
      </c>
      <c r="M55" s="41" t="e">
        <v>#N/A</v>
      </c>
      <c r="N55" s="9">
        <v>0.5</v>
      </c>
      <c r="O55" s="4"/>
      <c r="P55" s="58">
        <v>89.423940000000002</v>
      </c>
    </row>
    <row r="56" spans="1:16" x14ac:dyDescent="0.35">
      <c r="A56" s="6">
        <v>41640</v>
      </c>
      <c r="B56" t="s">
        <v>66</v>
      </c>
      <c r="C56" s="4">
        <v>99</v>
      </c>
      <c r="D56" s="4">
        <v>96.1</v>
      </c>
      <c r="E56" s="4">
        <v>1.4</v>
      </c>
      <c r="F56" s="41" t="e">
        <v>#N/A</v>
      </c>
      <c r="G56" s="41" t="e">
        <v>#N/A</v>
      </c>
      <c r="H56" s="4" t="e">
        <v>#N/A</v>
      </c>
      <c r="I56" s="4" t="e">
        <v>#N/A</v>
      </c>
      <c r="J56" s="41" t="e">
        <v>#N/A</v>
      </c>
      <c r="K56" s="41" t="e">
        <v>#N/A</v>
      </c>
      <c r="L56" s="41" t="e">
        <v>#N/A</v>
      </c>
      <c r="M56" s="41" t="e">
        <v>#N/A</v>
      </c>
      <c r="N56" s="9">
        <v>0.5</v>
      </c>
      <c r="O56" s="4"/>
      <c r="P56" s="58">
        <v>103.99872999999999</v>
      </c>
    </row>
    <row r="57" spans="1:16" x14ac:dyDescent="0.35">
      <c r="A57" s="6">
        <v>41671</v>
      </c>
      <c r="B57" t="s">
        <v>67</v>
      </c>
      <c r="C57" s="4">
        <v>99.5</v>
      </c>
      <c r="D57" s="4">
        <v>96.4</v>
      </c>
      <c r="E57" s="4">
        <v>1.6</v>
      </c>
      <c r="F57" s="41" t="e">
        <v>#N/A</v>
      </c>
      <c r="G57" s="41" t="e">
        <v>#N/A</v>
      </c>
      <c r="H57" s="4" t="e">
        <v>#N/A</v>
      </c>
      <c r="I57" s="4" t="e">
        <v>#N/A</v>
      </c>
      <c r="J57" s="41" t="e">
        <v>#N/A</v>
      </c>
      <c r="K57" s="41" t="e">
        <v>#N/A</v>
      </c>
      <c r="L57" s="41" t="e">
        <v>#N/A</v>
      </c>
      <c r="M57" s="41" t="e">
        <v>#N/A</v>
      </c>
      <c r="N57" s="9">
        <v>0.5</v>
      </c>
      <c r="O57" s="4"/>
      <c r="P57" s="58">
        <v>117.69553000000001</v>
      </c>
    </row>
    <row r="58" spans="1:16" x14ac:dyDescent="0.35">
      <c r="A58" s="6">
        <v>41699</v>
      </c>
      <c r="B58" t="s">
        <v>68</v>
      </c>
      <c r="C58" s="4">
        <v>99.7</v>
      </c>
      <c r="D58" s="4">
        <v>96.5</v>
      </c>
      <c r="E58" s="4">
        <v>1.4</v>
      </c>
      <c r="F58" s="41" t="e">
        <v>#N/A</v>
      </c>
      <c r="G58" s="41" t="e">
        <v>#N/A</v>
      </c>
      <c r="H58" s="4" t="e">
        <v>#N/A</v>
      </c>
      <c r="I58" s="4" t="e">
        <v>#N/A</v>
      </c>
      <c r="J58" s="41" t="e">
        <v>#N/A</v>
      </c>
      <c r="K58" s="41" t="e">
        <v>#N/A</v>
      </c>
      <c r="L58" s="41" t="e">
        <v>#N/A</v>
      </c>
      <c r="M58" s="41" t="e">
        <v>#N/A</v>
      </c>
      <c r="N58" s="9">
        <v>0.5</v>
      </c>
      <c r="O58" s="4"/>
      <c r="P58" s="58">
        <v>111.0479</v>
      </c>
    </row>
    <row r="59" spans="1:16" x14ac:dyDescent="0.35">
      <c r="A59" s="6">
        <v>41730</v>
      </c>
      <c r="B59" t="s">
        <v>69</v>
      </c>
      <c r="C59" s="4">
        <v>100.1</v>
      </c>
      <c r="D59" s="4">
        <v>97.5</v>
      </c>
      <c r="E59" s="4">
        <v>0.9</v>
      </c>
      <c r="F59" s="41" t="e">
        <v>#N/A</v>
      </c>
      <c r="G59" s="41" t="e">
        <v>#N/A</v>
      </c>
      <c r="H59" s="4" t="e">
        <v>#N/A</v>
      </c>
      <c r="I59" s="4" t="e">
        <v>#N/A</v>
      </c>
      <c r="J59" s="41" t="e">
        <v>#N/A</v>
      </c>
      <c r="K59" s="41" t="e">
        <v>#N/A</v>
      </c>
      <c r="L59" s="41" t="e">
        <v>#N/A</v>
      </c>
      <c r="M59" s="41" t="e">
        <v>#N/A</v>
      </c>
      <c r="N59" s="9">
        <v>0.5</v>
      </c>
      <c r="O59" s="4"/>
      <c r="P59" s="58">
        <v>71.126230000000007</v>
      </c>
    </row>
    <row r="60" spans="1:16" x14ac:dyDescent="0.35">
      <c r="A60" s="6">
        <v>41760</v>
      </c>
      <c r="B60" t="s">
        <v>70</v>
      </c>
      <c r="C60" s="4">
        <v>100</v>
      </c>
      <c r="D60" s="4">
        <v>97.4</v>
      </c>
      <c r="E60" s="4">
        <v>0.8</v>
      </c>
      <c r="F60" s="41" t="e">
        <v>#N/A</v>
      </c>
      <c r="G60" s="41" t="e">
        <v>#N/A</v>
      </c>
      <c r="H60" s="4" t="e">
        <v>#N/A</v>
      </c>
      <c r="I60" s="4" t="e">
        <v>#N/A</v>
      </c>
      <c r="J60" s="41" t="e">
        <v>#N/A</v>
      </c>
      <c r="K60" s="41" t="e">
        <v>#N/A</v>
      </c>
      <c r="L60" s="41" t="e">
        <v>#N/A</v>
      </c>
      <c r="M60" s="41" t="e">
        <v>#N/A</v>
      </c>
      <c r="N60" s="9">
        <v>0.5</v>
      </c>
      <c r="O60" s="4"/>
      <c r="P60" s="58">
        <v>90.164919999999995</v>
      </c>
    </row>
    <row r="61" spans="1:16" x14ac:dyDescent="0.35">
      <c r="A61" s="6">
        <v>41791</v>
      </c>
      <c r="B61" t="s">
        <v>71</v>
      </c>
      <c r="C61" s="4">
        <v>100.2</v>
      </c>
      <c r="D61" s="4">
        <v>97.7</v>
      </c>
      <c r="E61" s="4">
        <v>0.8</v>
      </c>
      <c r="F61" s="41" t="e">
        <v>#N/A</v>
      </c>
      <c r="G61" s="41" t="e">
        <v>#N/A</v>
      </c>
      <c r="H61" s="4" t="e">
        <v>#N/A</v>
      </c>
      <c r="I61" s="4" t="e">
        <v>#N/A</v>
      </c>
      <c r="J61" s="41" t="e">
        <v>#N/A</v>
      </c>
      <c r="K61" s="41" t="e">
        <v>#N/A</v>
      </c>
      <c r="L61" s="41" t="e">
        <v>#N/A</v>
      </c>
      <c r="M61" s="41" t="e">
        <v>#N/A</v>
      </c>
      <c r="N61" s="9">
        <v>0.5</v>
      </c>
      <c r="O61" s="4"/>
      <c r="P61" s="58">
        <v>68.777370000000005</v>
      </c>
    </row>
    <row r="62" spans="1:16" x14ac:dyDescent="0.35">
      <c r="A62" s="6">
        <v>41821</v>
      </c>
      <c r="B62" t="s">
        <v>72</v>
      </c>
      <c r="C62" s="4">
        <v>99.9</v>
      </c>
      <c r="D62" s="4">
        <v>98.3</v>
      </c>
      <c r="E62" s="4">
        <v>0.9</v>
      </c>
      <c r="F62" s="41" t="e">
        <v>#N/A</v>
      </c>
      <c r="G62" s="41" t="e">
        <v>#N/A</v>
      </c>
      <c r="H62" s="4" t="e">
        <v>#N/A</v>
      </c>
      <c r="I62" s="4" t="e">
        <v>#N/A</v>
      </c>
      <c r="J62" s="41" t="e">
        <v>#N/A</v>
      </c>
      <c r="K62" s="41" t="e">
        <v>#N/A</v>
      </c>
      <c r="L62" s="41" t="e">
        <v>#N/A</v>
      </c>
      <c r="M62" s="41" t="e">
        <v>#N/A</v>
      </c>
      <c r="N62" s="9">
        <v>0.5</v>
      </c>
      <c r="O62" s="4"/>
      <c r="P62" s="58">
        <v>62.335450000000002</v>
      </c>
    </row>
    <row r="63" spans="1:16" x14ac:dyDescent="0.35">
      <c r="A63" s="6">
        <v>41852</v>
      </c>
      <c r="B63" t="s">
        <v>73</v>
      </c>
      <c r="C63" s="4">
        <v>100.2</v>
      </c>
      <c r="D63" s="4">
        <v>98.6</v>
      </c>
      <c r="E63" s="4">
        <v>1</v>
      </c>
      <c r="F63" s="41" t="e">
        <v>#N/A</v>
      </c>
      <c r="G63" s="41" t="e">
        <v>#N/A</v>
      </c>
      <c r="H63" s="4" t="e">
        <v>#N/A</v>
      </c>
      <c r="I63" s="4" t="e">
        <v>#N/A</v>
      </c>
      <c r="J63" s="41" t="e">
        <v>#N/A</v>
      </c>
      <c r="K63" s="41" t="e">
        <v>#N/A</v>
      </c>
      <c r="L63" s="41" t="e">
        <v>#N/A</v>
      </c>
      <c r="M63" s="41" t="e">
        <v>#N/A</v>
      </c>
      <c r="N63" s="9">
        <v>0.5</v>
      </c>
      <c r="O63" s="4"/>
      <c r="P63" s="58">
        <v>132.47333</v>
      </c>
    </row>
    <row r="64" spans="1:16" x14ac:dyDescent="0.35">
      <c r="A64" s="6">
        <v>41883</v>
      </c>
      <c r="B64" t="s">
        <v>74</v>
      </c>
      <c r="C64" s="4">
        <v>100.3</v>
      </c>
      <c r="D64" s="4">
        <v>98.2</v>
      </c>
      <c r="E64" s="4">
        <v>1.4</v>
      </c>
      <c r="F64" s="41" t="e">
        <v>#N/A</v>
      </c>
      <c r="G64" s="41" t="e">
        <v>#N/A</v>
      </c>
      <c r="H64" s="4" t="e">
        <v>#N/A</v>
      </c>
      <c r="I64" s="4" t="e">
        <v>#N/A</v>
      </c>
      <c r="J64" s="41" t="e">
        <v>#N/A</v>
      </c>
      <c r="K64" s="41" t="e">
        <v>#N/A</v>
      </c>
      <c r="L64" s="41" t="e">
        <v>#N/A</v>
      </c>
      <c r="M64" s="41" t="e">
        <v>#N/A</v>
      </c>
      <c r="N64" s="9">
        <v>0.5</v>
      </c>
      <c r="O64" s="4"/>
      <c r="P64" s="58">
        <v>176.28371000000001</v>
      </c>
    </row>
    <row r="65" spans="1:16" x14ac:dyDescent="0.35">
      <c r="A65" s="6">
        <v>41913</v>
      </c>
      <c r="B65" t="s">
        <v>75</v>
      </c>
      <c r="C65" s="4">
        <v>100.4</v>
      </c>
      <c r="D65" s="4">
        <v>98.5</v>
      </c>
      <c r="E65" s="4">
        <v>1.9</v>
      </c>
      <c r="F65" s="41" t="e">
        <v>#N/A</v>
      </c>
      <c r="G65" s="41" t="e">
        <v>#N/A</v>
      </c>
      <c r="H65" s="4" t="e">
        <v>#N/A</v>
      </c>
      <c r="I65" s="4" t="e">
        <v>#N/A</v>
      </c>
      <c r="J65" s="41" t="e">
        <v>#N/A</v>
      </c>
      <c r="K65" s="41" t="e">
        <v>#N/A</v>
      </c>
      <c r="L65" s="41" t="e">
        <v>#N/A</v>
      </c>
      <c r="M65" s="41" t="e">
        <v>#N/A</v>
      </c>
      <c r="N65" s="9">
        <v>0.5</v>
      </c>
      <c r="O65" s="4"/>
      <c r="P65" s="58">
        <v>95.969210000000004</v>
      </c>
    </row>
    <row r="66" spans="1:16" x14ac:dyDescent="0.35">
      <c r="A66" s="6">
        <v>41944</v>
      </c>
      <c r="B66" t="s">
        <v>76</v>
      </c>
      <c r="C66" s="4">
        <v>100.1</v>
      </c>
      <c r="D66" s="4">
        <v>98.3</v>
      </c>
      <c r="E66" s="4">
        <v>2.1</v>
      </c>
      <c r="F66" s="41" t="e">
        <v>#N/A</v>
      </c>
      <c r="G66" s="41" t="e">
        <v>#N/A</v>
      </c>
      <c r="H66" s="4" t="e">
        <v>#N/A</v>
      </c>
      <c r="I66" s="4" t="e">
        <v>#N/A</v>
      </c>
      <c r="J66" s="41" t="e">
        <v>#N/A</v>
      </c>
      <c r="K66" s="41" t="e">
        <v>#N/A</v>
      </c>
      <c r="L66" s="41" t="e">
        <v>#N/A</v>
      </c>
      <c r="M66" s="41" t="e">
        <v>#N/A</v>
      </c>
      <c r="N66" s="9">
        <v>0.5</v>
      </c>
      <c r="O66" s="4"/>
      <c r="P66" s="58">
        <v>86.566500000000005</v>
      </c>
    </row>
    <row r="67" spans="1:16" x14ac:dyDescent="0.35">
      <c r="A67" s="6">
        <v>41974</v>
      </c>
      <c r="B67" t="s">
        <v>77</v>
      </c>
      <c r="C67" s="4">
        <v>100.1</v>
      </c>
      <c r="D67" s="4">
        <v>98.7</v>
      </c>
      <c r="E67" s="4">
        <v>2</v>
      </c>
      <c r="F67" s="41" t="e">
        <v>#N/A</v>
      </c>
      <c r="G67" s="41" t="e">
        <v>#N/A</v>
      </c>
      <c r="H67" s="4" t="e">
        <v>#N/A</v>
      </c>
      <c r="I67" s="4" t="e">
        <v>#N/A</v>
      </c>
      <c r="J67" s="41" t="e">
        <v>#N/A</v>
      </c>
      <c r="K67" s="41" t="e">
        <v>#N/A</v>
      </c>
      <c r="L67" s="41" t="e">
        <v>#N/A</v>
      </c>
      <c r="M67" s="41" t="e">
        <v>#N/A</v>
      </c>
      <c r="N67" s="9">
        <v>0.5</v>
      </c>
      <c r="O67" s="4"/>
      <c r="P67" s="58">
        <v>121.59108999999999</v>
      </c>
    </row>
    <row r="68" spans="1:16" x14ac:dyDescent="0.35">
      <c r="A68" s="6">
        <v>42005</v>
      </c>
      <c r="B68" t="s">
        <v>78</v>
      </c>
      <c r="C68" s="4">
        <v>99.3</v>
      </c>
      <c r="D68" s="4">
        <v>98.4</v>
      </c>
      <c r="E68" s="4">
        <v>1.9</v>
      </c>
      <c r="F68" s="41" t="e">
        <v>#N/A</v>
      </c>
      <c r="G68" s="41" t="e">
        <v>#N/A</v>
      </c>
      <c r="H68" s="4" t="e">
        <v>#N/A</v>
      </c>
      <c r="I68" s="4" t="e">
        <v>#N/A</v>
      </c>
      <c r="J68" s="41" t="e">
        <v>#N/A</v>
      </c>
      <c r="K68" s="41" t="e">
        <v>#N/A</v>
      </c>
      <c r="L68" s="41" t="e">
        <v>#N/A</v>
      </c>
      <c r="M68" s="41" t="e">
        <v>#N/A</v>
      </c>
      <c r="N68" s="9">
        <v>0.5</v>
      </c>
      <c r="O68" s="4"/>
      <c r="P68" s="58">
        <v>135.73043999999999</v>
      </c>
    </row>
    <row r="69" spans="1:16" x14ac:dyDescent="0.35">
      <c r="A69" s="6">
        <v>42036</v>
      </c>
      <c r="B69" t="s">
        <v>79</v>
      </c>
      <c r="C69" s="4">
        <v>99.5</v>
      </c>
      <c r="D69" s="4">
        <v>98.7</v>
      </c>
      <c r="E69" s="4">
        <v>2.1</v>
      </c>
      <c r="F69" s="41" t="e">
        <v>#N/A</v>
      </c>
      <c r="G69" s="41" t="e">
        <v>#N/A</v>
      </c>
      <c r="H69" s="4" t="e">
        <v>#N/A</v>
      </c>
      <c r="I69" s="4" t="e">
        <v>#N/A</v>
      </c>
      <c r="J69" s="41" t="e">
        <v>#N/A</v>
      </c>
      <c r="K69" s="41" t="e">
        <v>#N/A</v>
      </c>
      <c r="L69" s="41" t="e">
        <v>#N/A</v>
      </c>
      <c r="M69" s="41" t="e">
        <v>#N/A</v>
      </c>
      <c r="N69" s="9">
        <v>0.5</v>
      </c>
      <c r="O69" s="4"/>
      <c r="P69" s="58">
        <v>119.08362</v>
      </c>
    </row>
    <row r="70" spans="1:16" x14ac:dyDescent="0.35">
      <c r="A70" s="6">
        <v>42064</v>
      </c>
      <c r="B70" t="s">
        <v>80</v>
      </c>
      <c r="C70" s="4">
        <v>99.7</v>
      </c>
      <c r="D70" s="4">
        <v>98.9</v>
      </c>
      <c r="E70" s="4">
        <v>2.7</v>
      </c>
      <c r="F70" s="41" t="e">
        <v>#N/A</v>
      </c>
      <c r="G70" s="41" t="e">
        <v>#N/A</v>
      </c>
      <c r="H70" s="4" t="e">
        <v>#N/A</v>
      </c>
      <c r="I70" s="4" t="e">
        <v>#N/A</v>
      </c>
      <c r="J70" s="41" t="e">
        <v>#N/A</v>
      </c>
      <c r="K70" s="41" t="e">
        <v>#N/A</v>
      </c>
      <c r="L70" s="41" t="e">
        <v>#N/A</v>
      </c>
      <c r="M70" s="41" t="e">
        <v>#N/A</v>
      </c>
      <c r="N70" s="9">
        <v>0.5</v>
      </c>
      <c r="O70" s="4"/>
      <c r="P70" s="58">
        <v>131.49865</v>
      </c>
    </row>
    <row r="71" spans="1:16" x14ac:dyDescent="0.35">
      <c r="A71" s="6">
        <v>42095</v>
      </c>
      <c r="B71" t="s">
        <v>81</v>
      </c>
      <c r="C71" s="4">
        <v>99.9</v>
      </c>
      <c r="D71" s="4">
        <v>99.5</v>
      </c>
      <c r="E71" s="4">
        <v>3.1</v>
      </c>
      <c r="F71" s="41" t="e">
        <v>#N/A</v>
      </c>
      <c r="G71" s="41" t="e">
        <v>#N/A</v>
      </c>
      <c r="H71" s="4" t="e">
        <v>#N/A</v>
      </c>
      <c r="I71" s="4" t="e">
        <v>#N/A</v>
      </c>
      <c r="J71" s="41" t="e">
        <v>#N/A</v>
      </c>
      <c r="K71" s="41" t="e">
        <v>#N/A</v>
      </c>
      <c r="L71" s="41" t="e">
        <v>#N/A</v>
      </c>
      <c r="M71" s="41" t="e">
        <v>#N/A</v>
      </c>
      <c r="N71" s="9">
        <v>0.5</v>
      </c>
      <c r="O71" s="4"/>
      <c r="P71" s="58">
        <v>170.47333</v>
      </c>
    </row>
    <row r="72" spans="1:16" x14ac:dyDescent="0.35">
      <c r="A72" s="6">
        <v>42125</v>
      </c>
      <c r="B72" t="s">
        <v>82</v>
      </c>
      <c r="C72" s="4">
        <v>100.1</v>
      </c>
      <c r="D72" s="4">
        <v>99.6</v>
      </c>
      <c r="E72" s="4">
        <v>3.3</v>
      </c>
      <c r="F72" s="41" t="e">
        <v>#N/A</v>
      </c>
      <c r="G72" s="41" t="e">
        <v>#N/A</v>
      </c>
      <c r="H72" s="4" t="e">
        <v>#N/A</v>
      </c>
      <c r="I72" s="4" t="e">
        <v>#N/A</v>
      </c>
      <c r="J72" s="41" t="e">
        <v>#N/A</v>
      </c>
      <c r="K72" s="41" t="e">
        <v>#N/A</v>
      </c>
      <c r="L72" s="41" t="e">
        <v>#N/A</v>
      </c>
      <c r="M72" s="41" t="e">
        <v>#N/A</v>
      </c>
      <c r="N72" s="9">
        <v>0.5</v>
      </c>
      <c r="O72" s="4"/>
      <c r="P72" s="58">
        <v>140.91246000000001</v>
      </c>
    </row>
    <row r="73" spans="1:16" x14ac:dyDescent="0.35">
      <c r="A73" s="6">
        <v>42156</v>
      </c>
      <c r="B73" t="s">
        <v>83</v>
      </c>
      <c r="C73" s="4">
        <v>100.2</v>
      </c>
      <c r="D73" s="4">
        <v>99.9</v>
      </c>
      <c r="E73" s="4">
        <v>3.2</v>
      </c>
      <c r="F73" s="41" t="e">
        <v>#N/A</v>
      </c>
      <c r="G73" s="41" t="e">
        <v>#N/A</v>
      </c>
      <c r="H73" s="4" t="e">
        <v>#N/A</v>
      </c>
      <c r="I73" s="4" t="e">
        <v>#N/A</v>
      </c>
      <c r="J73" s="41" t="e">
        <v>#N/A</v>
      </c>
      <c r="K73" s="41" t="e">
        <v>#N/A</v>
      </c>
      <c r="L73" s="41" t="e">
        <v>#N/A</v>
      </c>
      <c r="M73" s="41" t="e">
        <v>#N/A</v>
      </c>
      <c r="N73" s="9">
        <v>0.5</v>
      </c>
      <c r="O73" s="4"/>
      <c r="P73" s="58">
        <v>148.81656000000001</v>
      </c>
    </row>
    <row r="74" spans="1:16" x14ac:dyDescent="0.35">
      <c r="A74" s="6">
        <v>42186</v>
      </c>
      <c r="B74" t="s">
        <v>84</v>
      </c>
      <c r="C74" s="4">
        <v>100</v>
      </c>
      <c r="D74" s="4">
        <v>100.6</v>
      </c>
      <c r="E74" s="4">
        <v>3.2</v>
      </c>
      <c r="F74" s="41" t="e">
        <v>#N/A</v>
      </c>
      <c r="G74" s="41" t="e">
        <v>#N/A</v>
      </c>
      <c r="H74" s="4" t="e">
        <v>#N/A</v>
      </c>
      <c r="I74" s="4" t="e">
        <v>#N/A</v>
      </c>
      <c r="J74" s="41" t="e">
        <v>#N/A</v>
      </c>
      <c r="K74" s="41" t="e">
        <v>#N/A</v>
      </c>
      <c r="L74" s="41" t="e">
        <v>#N/A</v>
      </c>
      <c r="M74" s="41" t="e">
        <v>#N/A</v>
      </c>
      <c r="N74" s="9">
        <v>0.5</v>
      </c>
      <c r="O74" s="4"/>
      <c r="P74" s="58">
        <v>136.10011</v>
      </c>
    </row>
    <row r="75" spans="1:16" x14ac:dyDescent="0.35">
      <c r="A75" s="6">
        <v>42217</v>
      </c>
      <c r="B75" t="s">
        <v>85</v>
      </c>
      <c r="C75" s="4">
        <v>100.3</v>
      </c>
      <c r="D75" s="4">
        <v>100.9</v>
      </c>
      <c r="E75" s="4">
        <v>3.2</v>
      </c>
      <c r="F75" s="41" t="e">
        <v>#N/A</v>
      </c>
      <c r="G75" s="41" t="e">
        <v>#N/A</v>
      </c>
      <c r="H75" s="4" t="e">
        <v>#N/A</v>
      </c>
      <c r="I75" s="4" t="e">
        <v>#N/A</v>
      </c>
      <c r="J75" s="41" t="e">
        <v>#N/A</v>
      </c>
      <c r="K75" s="41" t="e">
        <v>#N/A</v>
      </c>
      <c r="L75" s="41" t="e">
        <v>#N/A</v>
      </c>
      <c r="M75" s="41" t="e">
        <v>#N/A</v>
      </c>
      <c r="N75" s="9">
        <v>0.5</v>
      </c>
      <c r="O75" s="4"/>
      <c r="P75" s="58">
        <v>86.143680000000003</v>
      </c>
    </row>
    <row r="76" spans="1:16" x14ac:dyDescent="0.35">
      <c r="A76" s="6">
        <v>42248</v>
      </c>
      <c r="B76" t="s">
        <v>86</v>
      </c>
      <c r="C76" s="4">
        <v>100.2</v>
      </c>
      <c r="D76" s="4">
        <v>100.6</v>
      </c>
      <c r="E76" s="4">
        <v>2.8</v>
      </c>
      <c r="F76" s="41" t="e">
        <v>#N/A</v>
      </c>
      <c r="G76" s="41" t="e">
        <v>#N/A</v>
      </c>
      <c r="H76" s="4" t="e">
        <v>#N/A</v>
      </c>
      <c r="I76" s="4" t="e">
        <v>#N/A</v>
      </c>
      <c r="J76" s="41" t="e">
        <v>#N/A</v>
      </c>
      <c r="K76" s="41" t="e">
        <v>#N/A</v>
      </c>
      <c r="L76" s="41" t="e">
        <v>#N/A</v>
      </c>
      <c r="M76" s="41" t="e">
        <v>#N/A</v>
      </c>
      <c r="N76" s="9">
        <v>0.5</v>
      </c>
      <c r="O76" s="4"/>
      <c r="P76" s="58">
        <v>135.07500999999999</v>
      </c>
    </row>
    <row r="77" spans="1:16" x14ac:dyDescent="0.35">
      <c r="A77" s="6">
        <v>42278</v>
      </c>
      <c r="B77" t="s">
        <v>87</v>
      </c>
      <c r="C77" s="4">
        <v>100.3</v>
      </c>
      <c r="D77" s="4">
        <v>100.7</v>
      </c>
      <c r="E77" s="4">
        <v>2.2000000000000002</v>
      </c>
      <c r="F77" s="41" t="e">
        <v>#N/A</v>
      </c>
      <c r="G77" s="41" t="e">
        <v>#N/A</v>
      </c>
      <c r="H77" s="4" t="e">
        <v>#N/A</v>
      </c>
      <c r="I77" s="4" t="e">
        <v>#N/A</v>
      </c>
      <c r="J77" s="41" t="e">
        <v>#N/A</v>
      </c>
      <c r="K77" s="41" t="e">
        <v>#N/A</v>
      </c>
      <c r="L77" s="41" t="e">
        <v>#N/A</v>
      </c>
      <c r="M77" s="41" t="e">
        <v>#N/A</v>
      </c>
      <c r="N77" s="9">
        <v>0.5</v>
      </c>
      <c r="O77" s="4"/>
      <c r="P77" s="58">
        <v>89.914529999999999</v>
      </c>
    </row>
    <row r="78" spans="1:16" x14ac:dyDescent="0.35">
      <c r="A78" s="6">
        <v>42309</v>
      </c>
      <c r="B78" t="s">
        <v>88</v>
      </c>
      <c r="C78" s="4">
        <v>100.3</v>
      </c>
      <c r="D78" s="4">
        <v>100.7</v>
      </c>
      <c r="E78" s="4">
        <v>2</v>
      </c>
      <c r="F78" s="41" t="e">
        <v>#N/A</v>
      </c>
      <c r="G78" s="41" t="e">
        <v>#N/A</v>
      </c>
      <c r="H78" s="4" t="e">
        <v>#N/A</v>
      </c>
      <c r="I78" s="4" t="e">
        <v>#N/A</v>
      </c>
      <c r="J78" s="41" t="e">
        <v>#N/A</v>
      </c>
      <c r="K78" s="41" t="e">
        <v>#N/A</v>
      </c>
      <c r="L78" s="41" t="e">
        <v>#N/A</v>
      </c>
      <c r="M78" s="41" t="e">
        <v>#N/A</v>
      </c>
      <c r="N78" s="9">
        <v>0.5</v>
      </c>
      <c r="O78" s="4"/>
      <c r="P78" s="58">
        <v>120.86215</v>
      </c>
    </row>
    <row r="79" spans="1:16" x14ac:dyDescent="0.35">
      <c r="A79" s="6">
        <v>42339</v>
      </c>
      <c r="B79" t="s">
        <v>89</v>
      </c>
      <c r="C79" s="4">
        <v>100.3</v>
      </c>
      <c r="D79" s="4">
        <v>101.5</v>
      </c>
      <c r="E79" s="4">
        <v>2.1</v>
      </c>
      <c r="F79" s="41" t="e">
        <v>#N/A</v>
      </c>
      <c r="G79" s="41" t="e">
        <v>#N/A</v>
      </c>
      <c r="H79" s="4" t="e">
        <v>#N/A</v>
      </c>
      <c r="I79" s="4" t="e">
        <v>#N/A</v>
      </c>
      <c r="J79" s="41" t="e">
        <v>#N/A</v>
      </c>
      <c r="K79" s="41" t="e">
        <v>#N/A</v>
      </c>
      <c r="L79" s="41" t="e">
        <v>#N/A</v>
      </c>
      <c r="M79" s="41" t="e">
        <v>#N/A</v>
      </c>
      <c r="N79" s="9">
        <v>0.5</v>
      </c>
      <c r="O79" s="4"/>
      <c r="P79" s="58">
        <v>82.872789999999995</v>
      </c>
    </row>
    <row r="80" spans="1:16" x14ac:dyDescent="0.35">
      <c r="A80" s="6">
        <v>42370</v>
      </c>
      <c r="B80" t="s">
        <v>90</v>
      </c>
      <c r="C80" s="4">
        <v>99.5</v>
      </c>
      <c r="D80" s="4">
        <v>100.7</v>
      </c>
      <c r="E80" s="4">
        <v>2.4</v>
      </c>
      <c r="F80" s="41" t="e">
        <v>#N/A</v>
      </c>
      <c r="G80" s="41" t="e">
        <v>#N/A</v>
      </c>
      <c r="H80" s="4" t="e">
        <v>#N/A</v>
      </c>
      <c r="I80" s="4" t="e">
        <v>#N/A</v>
      </c>
      <c r="J80" s="41" t="e">
        <v>#N/A</v>
      </c>
      <c r="K80" s="41" t="e">
        <v>#N/A</v>
      </c>
      <c r="L80" s="41" t="e">
        <v>#N/A</v>
      </c>
      <c r="M80" s="41" t="e">
        <v>#N/A</v>
      </c>
      <c r="N80" s="9">
        <v>0.5</v>
      </c>
      <c r="O80" s="4"/>
      <c r="P80" s="58">
        <v>135.63231999999999</v>
      </c>
    </row>
    <row r="81" spans="1:16" x14ac:dyDescent="0.35">
      <c r="A81" s="6">
        <v>42401</v>
      </c>
      <c r="B81" t="s">
        <v>91</v>
      </c>
      <c r="C81" s="4">
        <v>99.8</v>
      </c>
      <c r="D81" s="4">
        <v>101.1</v>
      </c>
      <c r="E81" s="4">
        <v>2.5</v>
      </c>
      <c r="F81" s="41" t="e">
        <v>#N/A</v>
      </c>
      <c r="G81" s="41" t="e">
        <v>#N/A</v>
      </c>
      <c r="H81" s="4" t="e">
        <v>#N/A</v>
      </c>
      <c r="I81" s="4" t="e">
        <v>#N/A</v>
      </c>
      <c r="J81" s="41" t="e">
        <v>#N/A</v>
      </c>
      <c r="K81" s="41" t="e">
        <v>#N/A</v>
      </c>
      <c r="L81" s="41" t="e">
        <v>#N/A</v>
      </c>
      <c r="M81" s="41" t="e">
        <v>#N/A</v>
      </c>
      <c r="N81" s="9">
        <v>0.5</v>
      </c>
      <c r="O81" s="4"/>
      <c r="P81" s="58">
        <v>190.81671</v>
      </c>
    </row>
    <row r="82" spans="1:16" x14ac:dyDescent="0.35">
      <c r="A82" s="6">
        <v>42430</v>
      </c>
      <c r="B82" t="s">
        <v>92</v>
      </c>
      <c r="C82" s="4">
        <v>100.2</v>
      </c>
      <c r="D82" s="4">
        <v>101.7</v>
      </c>
      <c r="E82" s="4">
        <v>2.5</v>
      </c>
      <c r="F82" s="41" t="e">
        <v>#N/A</v>
      </c>
      <c r="G82" s="41" t="e">
        <v>#N/A</v>
      </c>
      <c r="H82" s="4" t="e">
        <v>#N/A</v>
      </c>
      <c r="I82" s="4" t="e">
        <v>#N/A</v>
      </c>
      <c r="J82" s="41" t="e">
        <v>#N/A</v>
      </c>
      <c r="K82" s="41" t="e">
        <v>#N/A</v>
      </c>
      <c r="L82" s="41" t="e">
        <v>#N/A</v>
      </c>
      <c r="M82" s="41" t="e">
        <v>#N/A</v>
      </c>
      <c r="N82" s="9">
        <v>0.5</v>
      </c>
      <c r="O82" s="4"/>
      <c r="P82" s="58">
        <v>290.92952000000002</v>
      </c>
    </row>
    <row r="83" spans="1:16" x14ac:dyDescent="0.35">
      <c r="A83" s="6">
        <v>42461</v>
      </c>
      <c r="B83" t="s">
        <v>93</v>
      </c>
      <c r="C83" s="4">
        <v>100.2</v>
      </c>
      <c r="D83" s="4">
        <v>101.9</v>
      </c>
      <c r="E83" s="4">
        <v>2.6</v>
      </c>
      <c r="F83" s="41" t="e">
        <v>#N/A</v>
      </c>
      <c r="G83" s="41" t="e">
        <v>#N/A</v>
      </c>
      <c r="H83" s="4" t="e">
        <v>#N/A</v>
      </c>
      <c r="I83" s="4" t="e">
        <v>#N/A</v>
      </c>
      <c r="J83" s="41" t="e">
        <v>#N/A</v>
      </c>
      <c r="K83" s="41" t="e">
        <v>#N/A</v>
      </c>
      <c r="L83" s="41" t="e">
        <v>#N/A</v>
      </c>
      <c r="M83" s="41" t="e">
        <v>#N/A</v>
      </c>
      <c r="N83" s="9">
        <v>0.5</v>
      </c>
      <c r="O83" s="4"/>
      <c r="P83" s="58">
        <v>197.17080000000001</v>
      </c>
    </row>
    <row r="84" spans="1:16" x14ac:dyDescent="0.35">
      <c r="A84" s="6">
        <v>42491</v>
      </c>
      <c r="B84" t="s">
        <v>94</v>
      </c>
      <c r="C84" s="4">
        <v>100.4</v>
      </c>
      <c r="D84" s="4">
        <v>102.2</v>
      </c>
      <c r="E84" s="4">
        <v>2.4</v>
      </c>
      <c r="F84" s="41" t="e">
        <v>#N/A</v>
      </c>
      <c r="G84" s="41" t="e">
        <v>#N/A</v>
      </c>
      <c r="H84" s="4" t="e">
        <v>#N/A</v>
      </c>
      <c r="I84" s="4" t="e">
        <v>#N/A</v>
      </c>
      <c r="J84" s="41" t="e">
        <v>#N/A</v>
      </c>
      <c r="K84" s="41" t="e">
        <v>#N/A</v>
      </c>
      <c r="L84" s="41" t="e">
        <v>#N/A</v>
      </c>
      <c r="M84" s="41" t="e">
        <v>#N/A</v>
      </c>
      <c r="N84" s="9">
        <v>0.5</v>
      </c>
      <c r="O84" s="4"/>
      <c r="P84" s="58">
        <v>246.75491</v>
      </c>
    </row>
    <row r="85" spans="1:16" x14ac:dyDescent="0.35">
      <c r="A85" s="6">
        <v>42522</v>
      </c>
      <c r="B85" t="s">
        <v>95</v>
      </c>
      <c r="C85" s="4">
        <v>100.6</v>
      </c>
      <c r="D85" s="4">
        <v>102.7</v>
      </c>
      <c r="E85" s="4">
        <v>2.5</v>
      </c>
      <c r="F85" s="41" t="e">
        <v>#N/A</v>
      </c>
      <c r="G85" s="41" t="e">
        <v>#N/A</v>
      </c>
      <c r="H85" s="4" t="e">
        <v>#N/A</v>
      </c>
      <c r="I85" s="4" t="e">
        <v>#N/A</v>
      </c>
      <c r="J85" s="41" t="e">
        <v>#N/A</v>
      </c>
      <c r="K85" s="41" t="e">
        <v>#N/A</v>
      </c>
      <c r="L85" s="41" t="e">
        <v>#N/A</v>
      </c>
      <c r="M85" s="41" t="e">
        <v>#N/A</v>
      </c>
      <c r="N85" s="9">
        <v>0.5</v>
      </c>
      <c r="O85" s="4"/>
      <c r="P85" s="58">
        <v>503.94249000000002</v>
      </c>
    </row>
    <row r="86" spans="1:16" x14ac:dyDescent="0.35">
      <c r="A86" s="6">
        <v>42552</v>
      </c>
      <c r="B86" t="s">
        <v>96</v>
      </c>
      <c r="C86" s="4">
        <v>100.6</v>
      </c>
      <c r="D86" s="4">
        <v>103.3</v>
      </c>
      <c r="E86" s="4">
        <v>2.4</v>
      </c>
      <c r="F86" s="41" t="e">
        <v>#N/A</v>
      </c>
      <c r="G86" s="41" t="e">
        <v>#N/A</v>
      </c>
      <c r="H86" s="4" t="e">
        <v>#N/A</v>
      </c>
      <c r="I86" s="4" t="e">
        <v>#N/A</v>
      </c>
      <c r="J86" s="41" t="e">
        <v>#N/A</v>
      </c>
      <c r="K86" s="41" t="e">
        <v>#N/A</v>
      </c>
      <c r="L86" s="41" t="e">
        <v>#N/A</v>
      </c>
      <c r="M86" s="41" t="e">
        <v>#N/A</v>
      </c>
      <c r="N86" s="9">
        <v>0.5</v>
      </c>
      <c r="O86" s="4"/>
      <c r="P86" s="58">
        <v>558.22364000000005</v>
      </c>
    </row>
    <row r="87" spans="1:16" x14ac:dyDescent="0.35">
      <c r="A87" s="6">
        <v>42583</v>
      </c>
      <c r="B87" t="s">
        <v>97</v>
      </c>
      <c r="C87" s="4">
        <v>100.9</v>
      </c>
      <c r="D87" s="4">
        <v>103.8</v>
      </c>
      <c r="E87" s="4">
        <v>2.4</v>
      </c>
      <c r="F87" s="41" t="e">
        <v>#N/A</v>
      </c>
      <c r="G87" s="41" t="e">
        <v>#N/A</v>
      </c>
      <c r="H87" s="4" t="e">
        <v>#N/A</v>
      </c>
      <c r="I87" s="4" t="e">
        <v>#N/A</v>
      </c>
      <c r="J87" s="41" t="e">
        <v>#N/A</v>
      </c>
      <c r="K87" s="41" t="e">
        <v>#N/A</v>
      </c>
      <c r="L87" s="41" t="e">
        <v>#N/A</v>
      </c>
      <c r="M87" s="41" t="e">
        <v>#N/A</v>
      </c>
      <c r="N87" s="9">
        <v>0.25</v>
      </c>
      <c r="O87" s="4"/>
      <c r="P87" s="58">
        <v>311.36482999999998</v>
      </c>
    </row>
    <row r="88" spans="1:16" x14ac:dyDescent="0.35">
      <c r="A88" s="6">
        <v>42614</v>
      </c>
      <c r="B88" t="s">
        <v>98</v>
      </c>
      <c r="C88" s="4">
        <v>101.1</v>
      </c>
      <c r="D88" s="4">
        <v>103.3</v>
      </c>
      <c r="E88" s="4">
        <v>2.6</v>
      </c>
      <c r="F88" s="41" t="e">
        <v>#N/A</v>
      </c>
      <c r="G88" s="41" t="e">
        <v>#N/A</v>
      </c>
      <c r="H88" s="4" t="e">
        <v>#N/A</v>
      </c>
      <c r="I88" s="4" t="e">
        <v>#N/A</v>
      </c>
      <c r="J88" s="41" t="e">
        <v>#N/A</v>
      </c>
      <c r="K88" s="41" t="e">
        <v>#N/A</v>
      </c>
      <c r="L88" s="41" t="e">
        <v>#N/A</v>
      </c>
      <c r="M88" s="41" t="e">
        <v>#N/A</v>
      </c>
      <c r="N88" s="9">
        <v>0.25</v>
      </c>
      <c r="O88" s="4"/>
      <c r="P88" s="58">
        <v>209.63793999999999</v>
      </c>
    </row>
    <row r="89" spans="1:16" x14ac:dyDescent="0.35">
      <c r="A89" s="6">
        <v>42644</v>
      </c>
      <c r="B89" t="s">
        <v>99</v>
      </c>
      <c r="C89" s="4">
        <v>101.2</v>
      </c>
      <c r="D89" s="4">
        <v>103.1</v>
      </c>
      <c r="E89" s="4">
        <v>2.8</v>
      </c>
      <c r="F89" s="41" t="e">
        <v>#N/A</v>
      </c>
      <c r="G89" s="41" t="e">
        <v>#N/A</v>
      </c>
      <c r="H89" s="4" t="e">
        <v>#N/A</v>
      </c>
      <c r="I89" s="4" t="e">
        <v>#N/A</v>
      </c>
      <c r="J89" s="41" t="e">
        <v>#N/A</v>
      </c>
      <c r="K89" s="41" t="e">
        <v>#N/A</v>
      </c>
      <c r="L89" s="41" t="e">
        <v>#N/A</v>
      </c>
      <c r="M89" s="41" t="e">
        <v>#N/A</v>
      </c>
      <c r="N89" s="9">
        <v>0.25</v>
      </c>
      <c r="O89" s="4"/>
      <c r="P89" s="58">
        <v>270.02348999999998</v>
      </c>
    </row>
    <row r="90" spans="1:16" x14ac:dyDescent="0.35">
      <c r="A90" s="6">
        <v>42675</v>
      </c>
      <c r="B90" t="s">
        <v>100</v>
      </c>
      <c r="C90" s="4">
        <v>101.4</v>
      </c>
      <c r="D90" s="4">
        <v>102.9</v>
      </c>
      <c r="E90" s="4">
        <v>2.9</v>
      </c>
      <c r="F90" s="41" t="e">
        <v>#N/A</v>
      </c>
      <c r="G90" s="41" t="e">
        <v>#N/A</v>
      </c>
      <c r="H90" s="4" t="e">
        <v>#N/A</v>
      </c>
      <c r="I90" s="4" t="e">
        <v>#N/A</v>
      </c>
      <c r="J90" s="41" t="e">
        <v>#N/A</v>
      </c>
      <c r="K90" s="41" t="e">
        <v>#N/A</v>
      </c>
      <c r="L90" s="41" t="e">
        <v>#N/A</v>
      </c>
      <c r="M90" s="41" t="e">
        <v>#N/A</v>
      </c>
      <c r="N90" s="9">
        <v>0.25</v>
      </c>
      <c r="O90" s="4"/>
      <c r="P90" s="58">
        <v>358.82841000000002</v>
      </c>
    </row>
    <row r="91" spans="1:16" x14ac:dyDescent="0.35">
      <c r="A91" s="6">
        <v>42705</v>
      </c>
      <c r="B91" t="s">
        <v>101</v>
      </c>
      <c r="C91" s="4">
        <v>101.9</v>
      </c>
      <c r="D91" s="4">
        <v>104</v>
      </c>
      <c r="E91" s="4">
        <v>2.8</v>
      </c>
      <c r="F91" s="41" t="e">
        <v>#N/A</v>
      </c>
      <c r="G91" s="41" t="e">
        <v>#N/A</v>
      </c>
      <c r="H91" s="4" t="e">
        <v>#N/A</v>
      </c>
      <c r="I91" s="4" t="e">
        <v>#N/A</v>
      </c>
      <c r="J91" s="41" t="e">
        <v>#N/A</v>
      </c>
      <c r="K91" s="41" t="e">
        <v>#N/A</v>
      </c>
      <c r="L91" s="41" t="e">
        <v>#N/A</v>
      </c>
      <c r="M91" s="41" t="e">
        <v>#N/A</v>
      </c>
      <c r="N91" s="9">
        <v>0.25</v>
      </c>
      <c r="O91" s="4"/>
      <c r="P91" s="58">
        <v>196.34369000000001</v>
      </c>
    </row>
    <row r="92" spans="1:16" x14ac:dyDescent="0.35">
      <c r="A92" s="6">
        <v>42736</v>
      </c>
      <c r="B92" t="s">
        <v>102</v>
      </c>
      <c r="C92" s="4">
        <v>101.4</v>
      </c>
      <c r="D92" s="4">
        <v>103.3</v>
      </c>
      <c r="E92" s="4">
        <v>2.6</v>
      </c>
      <c r="F92" s="41">
        <v>3.6960000000000002</v>
      </c>
      <c r="G92" s="41">
        <v>3.43</v>
      </c>
      <c r="H92" s="4" t="e">
        <v>#N/A</v>
      </c>
      <c r="I92" s="4" t="e">
        <v>#N/A</v>
      </c>
      <c r="J92" s="41">
        <v>2.7160000000000002</v>
      </c>
      <c r="K92" s="41">
        <v>2.992</v>
      </c>
      <c r="L92" s="41" t="e">
        <v>#N/A</v>
      </c>
      <c r="M92" s="41" t="e">
        <v>#N/A</v>
      </c>
      <c r="N92" s="9">
        <v>0.25</v>
      </c>
      <c r="O92" s="4"/>
      <c r="P92" s="58">
        <v>257.84840000000003</v>
      </c>
    </row>
    <row r="93" spans="1:16" x14ac:dyDescent="0.35">
      <c r="A93" s="6">
        <v>42767</v>
      </c>
      <c r="B93" t="s">
        <v>103</v>
      </c>
      <c r="C93" s="4">
        <v>102.1</v>
      </c>
      <c r="D93" s="4">
        <v>103.9</v>
      </c>
      <c r="E93" s="4">
        <v>2.2000000000000002</v>
      </c>
      <c r="F93" s="41">
        <v>2.0379999999999998</v>
      </c>
      <c r="G93" s="41">
        <v>2.7229999999999999</v>
      </c>
      <c r="H93" s="4" t="e">
        <v>#N/A</v>
      </c>
      <c r="I93" s="4" t="e">
        <v>#N/A</v>
      </c>
      <c r="J93" s="41">
        <v>2.706</v>
      </c>
      <c r="K93" s="41">
        <v>2.863</v>
      </c>
      <c r="L93" s="41" t="e">
        <v>#N/A</v>
      </c>
      <c r="M93" s="41" t="e">
        <v>#N/A</v>
      </c>
      <c r="N93" s="9">
        <v>0.25</v>
      </c>
      <c r="O93" s="4"/>
      <c r="P93" s="58">
        <v>194.04470000000001</v>
      </c>
    </row>
    <row r="94" spans="1:16" x14ac:dyDescent="0.35">
      <c r="A94" s="6">
        <v>42795</v>
      </c>
      <c r="B94" t="s">
        <v>104</v>
      </c>
      <c r="C94" s="4">
        <v>102.5</v>
      </c>
      <c r="D94" s="4">
        <v>103.8</v>
      </c>
      <c r="E94" s="4">
        <v>2.1</v>
      </c>
      <c r="F94" s="41">
        <v>2.0089999999999999</v>
      </c>
      <c r="G94" s="41">
        <v>2.3079999999999998</v>
      </c>
      <c r="H94" s="4" t="e">
        <v>#N/A</v>
      </c>
      <c r="I94" s="4" t="e">
        <v>#N/A</v>
      </c>
      <c r="J94" s="41">
        <v>2.581</v>
      </c>
      <c r="K94" s="41">
        <v>2.82</v>
      </c>
      <c r="L94" s="41" t="e">
        <v>#N/A</v>
      </c>
      <c r="M94" s="41" t="e">
        <v>#N/A</v>
      </c>
      <c r="N94" s="9">
        <v>0.25</v>
      </c>
      <c r="O94" s="4"/>
      <c r="P94" s="58">
        <v>232.45973000000001</v>
      </c>
    </row>
    <row r="95" spans="1:16" x14ac:dyDescent="0.35">
      <c r="A95" s="6">
        <v>42826</v>
      </c>
      <c r="B95" t="s">
        <v>105</v>
      </c>
      <c r="C95" s="4">
        <v>102.9</v>
      </c>
      <c r="D95" s="4">
        <v>105</v>
      </c>
      <c r="E95" s="4">
        <v>2</v>
      </c>
      <c r="F95" s="41">
        <v>4.1529999999999996</v>
      </c>
      <c r="G95" s="41">
        <v>3.2669999999999999</v>
      </c>
      <c r="H95" s="4" t="e">
        <v>#N/A</v>
      </c>
      <c r="I95" s="4" t="e">
        <v>#N/A</v>
      </c>
      <c r="J95" s="41">
        <v>2.7330000000000001</v>
      </c>
      <c r="K95" s="41">
        <v>2.766</v>
      </c>
      <c r="L95" s="41" t="e">
        <v>#N/A</v>
      </c>
      <c r="M95" s="41" t="e">
        <v>#N/A</v>
      </c>
      <c r="N95" s="9">
        <v>0.25</v>
      </c>
      <c r="O95" s="4"/>
      <c r="P95" s="58">
        <v>169.17604</v>
      </c>
    </row>
    <row r="96" spans="1:16" x14ac:dyDescent="0.35">
      <c r="A96" s="6">
        <v>42856</v>
      </c>
      <c r="B96" t="s">
        <v>106</v>
      </c>
      <c r="C96" s="4">
        <v>103.3</v>
      </c>
      <c r="D96" s="4">
        <v>105.1</v>
      </c>
      <c r="E96" s="4">
        <v>2.2000000000000002</v>
      </c>
      <c r="F96" s="41">
        <v>2.5249999999999999</v>
      </c>
      <c r="G96" s="41">
        <v>2.468</v>
      </c>
      <c r="H96" s="4" t="e">
        <v>#N/A</v>
      </c>
      <c r="I96" s="4" t="e">
        <v>#N/A</v>
      </c>
      <c r="J96" s="41">
        <v>2.8959999999999999</v>
      </c>
      <c r="K96" s="41">
        <v>2.681</v>
      </c>
      <c r="L96" s="41" t="e">
        <v>#N/A</v>
      </c>
      <c r="M96" s="41" t="e">
        <v>#N/A</v>
      </c>
      <c r="N96" s="9">
        <v>0.25</v>
      </c>
      <c r="O96" s="4"/>
      <c r="P96" s="58">
        <v>159.40145000000001</v>
      </c>
    </row>
    <row r="97" spans="1:16" x14ac:dyDescent="0.35">
      <c r="A97" s="6">
        <v>42887</v>
      </c>
      <c r="B97" t="s">
        <v>107</v>
      </c>
      <c r="C97" s="4">
        <v>103.3</v>
      </c>
      <c r="D97" s="4">
        <v>105.5</v>
      </c>
      <c r="E97" s="4">
        <v>2.2000000000000002</v>
      </c>
      <c r="F97" s="41">
        <v>2.665</v>
      </c>
      <c r="G97" s="41">
        <v>2.109</v>
      </c>
      <c r="H97" s="4" t="e">
        <v>#N/A</v>
      </c>
      <c r="I97" s="4" t="e">
        <v>#N/A</v>
      </c>
      <c r="J97" s="41">
        <v>3.1139999999999999</v>
      </c>
      <c r="K97" s="41">
        <v>2.6150000000000002</v>
      </c>
      <c r="L97" s="41" t="e">
        <v>#N/A</v>
      </c>
      <c r="M97" s="41" t="e">
        <v>#N/A</v>
      </c>
      <c r="N97" s="9">
        <v>0.25</v>
      </c>
      <c r="O97" s="4"/>
      <c r="P97" s="58">
        <v>318.99115999999998</v>
      </c>
    </row>
    <row r="98" spans="1:16" x14ac:dyDescent="0.35">
      <c r="A98" s="6">
        <v>42917</v>
      </c>
      <c r="B98" t="s">
        <v>108</v>
      </c>
      <c r="C98" s="4">
        <v>103.2</v>
      </c>
      <c r="D98" s="4">
        <v>106</v>
      </c>
      <c r="E98" s="4">
        <v>2.2999999999999998</v>
      </c>
      <c r="F98" s="41">
        <v>3.6709999999999998</v>
      </c>
      <c r="G98" s="41">
        <v>2.8279999999999998</v>
      </c>
      <c r="H98" s="4" t="e">
        <v>#N/A</v>
      </c>
      <c r="I98" s="4" t="e">
        <v>#N/A</v>
      </c>
      <c r="J98" s="41">
        <v>2.9529999999999998</v>
      </c>
      <c r="K98" s="41">
        <v>2.468</v>
      </c>
      <c r="L98" s="41" t="e">
        <v>#N/A</v>
      </c>
      <c r="M98" s="41" t="e">
        <v>#N/A</v>
      </c>
      <c r="N98" s="9">
        <v>0.25</v>
      </c>
      <c r="O98" s="4"/>
      <c r="P98" s="58">
        <v>183.65895</v>
      </c>
    </row>
    <row r="99" spans="1:16" x14ac:dyDescent="0.35">
      <c r="A99" s="6">
        <v>42948</v>
      </c>
      <c r="B99" t="s">
        <v>109</v>
      </c>
      <c r="C99" s="4">
        <v>103.8</v>
      </c>
      <c r="D99" s="4">
        <v>106.5</v>
      </c>
      <c r="E99" s="4">
        <v>2.2999999999999998</v>
      </c>
      <c r="F99" s="41">
        <v>3.1219999999999999</v>
      </c>
      <c r="G99" s="41">
        <v>2.4630000000000001</v>
      </c>
      <c r="H99" s="4">
        <v>2.6</v>
      </c>
      <c r="I99" s="4">
        <v>2.4</v>
      </c>
      <c r="J99" s="41">
        <v>3.1520000000000001</v>
      </c>
      <c r="K99" s="41">
        <v>2.4670000000000001</v>
      </c>
      <c r="L99" s="41">
        <v>2.6339999999999999</v>
      </c>
      <c r="M99" s="41">
        <v>2.423</v>
      </c>
      <c r="N99" s="9">
        <v>0.25</v>
      </c>
      <c r="O99" s="4"/>
      <c r="P99" s="58">
        <v>151.20429999999999</v>
      </c>
    </row>
    <row r="100" spans="1:16" x14ac:dyDescent="0.35">
      <c r="A100" s="6">
        <v>42979</v>
      </c>
      <c r="B100" t="s">
        <v>110</v>
      </c>
      <c r="C100" s="4">
        <v>104.1</v>
      </c>
      <c r="D100" s="4">
        <v>106.1</v>
      </c>
      <c r="E100" s="4">
        <v>2.4</v>
      </c>
      <c r="F100" s="41">
        <v>2.464</v>
      </c>
      <c r="G100" s="41">
        <v>2.29</v>
      </c>
      <c r="H100" s="4">
        <v>2.5</v>
      </c>
      <c r="I100" s="4">
        <v>2.2999999999999998</v>
      </c>
      <c r="J100" s="41">
        <v>3.085</v>
      </c>
      <c r="K100" s="41">
        <v>2.5270000000000001</v>
      </c>
      <c r="L100" s="41">
        <v>2.556</v>
      </c>
      <c r="M100" s="41">
        <v>2.3490000000000002</v>
      </c>
      <c r="N100" s="9">
        <v>0.25</v>
      </c>
      <c r="O100" s="4"/>
      <c r="P100" s="58">
        <v>140.77882</v>
      </c>
    </row>
    <row r="101" spans="1:16" x14ac:dyDescent="0.35">
      <c r="A101" s="6">
        <v>43009</v>
      </c>
      <c r="B101" t="s">
        <v>111</v>
      </c>
      <c r="C101" s="4">
        <v>104.2</v>
      </c>
      <c r="D101" s="4">
        <v>105.9</v>
      </c>
      <c r="E101" s="4">
        <v>2.4</v>
      </c>
      <c r="F101" s="41">
        <v>2.8530000000000002</v>
      </c>
      <c r="G101" s="41">
        <v>2.5790000000000002</v>
      </c>
      <c r="H101" s="4">
        <v>2.7</v>
      </c>
      <c r="I101" s="4">
        <v>2.6</v>
      </c>
      <c r="J101" s="41">
        <v>2.8130000000000002</v>
      </c>
      <c r="K101" s="41">
        <v>2.444</v>
      </c>
      <c r="L101" s="41">
        <v>2.6190000000000002</v>
      </c>
      <c r="M101" s="41">
        <v>2.4369999999999998</v>
      </c>
      <c r="N101" s="9">
        <v>0.25</v>
      </c>
      <c r="O101" s="4"/>
      <c r="P101" s="58">
        <v>184.03004999999999</v>
      </c>
    </row>
    <row r="102" spans="1:16" x14ac:dyDescent="0.35">
      <c r="A102" s="6">
        <v>43040</v>
      </c>
      <c r="B102" t="s">
        <v>112</v>
      </c>
      <c r="C102" s="4">
        <v>104.6</v>
      </c>
      <c r="D102" s="4">
        <v>105.9</v>
      </c>
      <c r="E102" s="4">
        <v>2.4</v>
      </c>
      <c r="F102" s="41">
        <v>2.8359999999999999</v>
      </c>
      <c r="G102" s="41">
        <v>2.399</v>
      </c>
      <c r="H102" s="4" t="e">
        <v>#N/A</v>
      </c>
      <c r="I102" s="4" t="e">
        <v>#N/A</v>
      </c>
      <c r="J102" s="41">
        <v>2.7170000000000001</v>
      </c>
      <c r="K102" s="41">
        <v>2.423</v>
      </c>
      <c r="L102" s="41" t="e">
        <v>#N/A</v>
      </c>
      <c r="M102" s="41" t="e">
        <v>#N/A</v>
      </c>
      <c r="N102" s="9">
        <v>0.5</v>
      </c>
      <c r="O102" s="4"/>
      <c r="P102" s="58">
        <v>214.97008</v>
      </c>
    </row>
    <row r="103" spans="1:16" x14ac:dyDescent="0.35">
      <c r="A103" s="6">
        <v>43070</v>
      </c>
      <c r="B103" t="s">
        <v>113</v>
      </c>
      <c r="C103" s="4">
        <v>104.9</v>
      </c>
      <c r="D103" s="4">
        <v>106.6</v>
      </c>
      <c r="E103" s="4">
        <v>2.6</v>
      </c>
      <c r="F103" s="41">
        <v>2.9329999999999998</v>
      </c>
      <c r="G103" s="41">
        <v>2.4359999999999999</v>
      </c>
      <c r="H103" s="4" t="e">
        <v>#N/A</v>
      </c>
      <c r="I103" s="4" t="e">
        <v>#N/A</v>
      </c>
      <c r="J103" s="41">
        <v>2.8740000000000001</v>
      </c>
      <c r="K103" s="41">
        <v>2.4710000000000001</v>
      </c>
      <c r="L103" s="41" t="e">
        <v>#N/A</v>
      </c>
      <c r="M103" s="41" t="e">
        <v>#N/A</v>
      </c>
      <c r="N103" s="9">
        <v>0.5</v>
      </c>
      <c r="O103" s="4"/>
      <c r="P103" s="58">
        <v>160.72229999999999</v>
      </c>
    </row>
    <row r="104" spans="1:16" x14ac:dyDescent="0.35">
      <c r="A104" s="6">
        <v>43101</v>
      </c>
      <c r="B104" t="s">
        <v>114</v>
      </c>
      <c r="C104" s="4">
        <v>104.4</v>
      </c>
      <c r="D104" s="4">
        <v>106.1</v>
      </c>
      <c r="E104" s="4">
        <v>2.7</v>
      </c>
      <c r="F104" s="41">
        <v>3.03</v>
      </c>
      <c r="G104" s="41">
        <v>2.472</v>
      </c>
      <c r="H104" s="4" t="e">
        <v>#N/A</v>
      </c>
      <c r="I104" s="4" t="e">
        <v>#N/A</v>
      </c>
      <c r="J104" s="41">
        <v>2.9329999999999998</v>
      </c>
      <c r="K104" s="41">
        <v>2.4359999999999999</v>
      </c>
      <c r="L104" s="41" t="e">
        <v>#N/A</v>
      </c>
      <c r="M104" s="41" t="e">
        <v>#N/A</v>
      </c>
      <c r="N104" s="9">
        <v>0.5</v>
      </c>
      <c r="O104" s="4"/>
      <c r="P104" s="58">
        <v>123.16</v>
      </c>
    </row>
    <row r="105" spans="1:16" x14ac:dyDescent="0.35">
      <c r="A105" s="6">
        <v>43132</v>
      </c>
      <c r="B105" t="s">
        <v>115</v>
      </c>
      <c r="C105" s="4">
        <v>104.9</v>
      </c>
      <c r="D105" s="4">
        <v>106.4</v>
      </c>
      <c r="E105" s="4">
        <v>2.9</v>
      </c>
      <c r="F105" s="41">
        <v>2.94</v>
      </c>
      <c r="G105" s="41">
        <v>2.399</v>
      </c>
      <c r="H105" s="4" t="e">
        <v>#N/A</v>
      </c>
      <c r="I105" s="4" t="e">
        <v>#N/A</v>
      </c>
      <c r="J105" s="41">
        <v>2.968</v>
      </c>
      <c r="K105" s="41">
        <v>2.4359999999999999</v>
      </c>
      <c r="L105" s="41" t="e">
        <v>#N/A</v>
      </c>
      <c r="M105" s="41" t="e">
        <v>#N/A</v>
      </c>
      <c r="N105" s="9">
        <v>0.5</v>
      </c>
      <c r="O105" s="4"/>
      <c r="P105" s="58">
        <v>109.74872999999999</v>
      </c>
    </row>
    <row r="106" spans="1:16" x14ac:dyDescent="0.35">
      <c r="A106" s="6">
        <v>43160</v>
      </c>
      <c r="B106" t="s">
        <v>116</v>
      </c>
      <c r="C106" s="4">
        <v>105</v>
      </c>
      <c r="D106" s="4">
        <v>106.5</v>
      </c>
      <c r="E106" s="4">
        <v>3</v>
      </c>
      <c r="F106" s="41">
        <v>2.66</v>
      </c>
      <c r="G106" s="41">
        <v>2.1970000000000001</v>
      </c>
      <c r="H106" s="4" t="e">
        <v>#N/A</v>
      </c>
      <c r="I106" s="4" t="e">
        <v>#N/A</v>
      </c>
      <c r="J106" s="41">
        <v>2.875</v>
      </c>
      <c r="K106" s="41">
        <v>2.3559999999999999</v>
      </c>
      <c r="L106" s="41" t="e">
        <v>#N/A</v>
      </c>
      <c r="M106" s="41" t="e">
        <v>#N/A</v>
      </c>
      <c r="N106" s="9">
        <v>0.5</v>
      </c>
      <c r="O106" s="4"/>
      <c r="P106" s="58">
        <v>116.6054</v>
      </c>
    </row>
    <row r="107" spans="1:16" x14ac:dyDescent="0.35">
      <c r="A107" s="6">
        <v>43191</v>
      </c>
      <c r="B107" t="s">
        <v>117</v>
      </c>
      <c r="C107" s="4">
        <v>105.4</v>
      </c>
      <c r="D107" s="4">
        <v>107.2</v>
      </c>
      <c r="E107" s="4">
        <v>3</v>
      </c>
      <c r="F107" s="41">
        <v>3.3</v>
      </c>
      <c r="G107" s="41">
        <v>2.4460000000000002</v>
      </c>
      <c r="H107" s="4" t="e">
        <v>#N/A</v>
      </c>
      <c r="I107" s="4" t="e">
        <v>#N/A</v>
      </c>
      <c r="J107" s="41">
        <v>2.9649999999999999</v>
      </c>
      <c r="K107" s="41">
        <v>2.347</v>
      </c>
      <c r="L107" s="41" t="e">
        <v>#N/A</v>
      </c>
      <c r="M107" s="41" t="e">
        <v>#N/A</v>
      </c>
      <c r="N107" s="9">
        <v>0.5</v>
      </c>
      <c r="O107" s="4"/>
      <c r="P107" s="58">
        <v>102.28703</v>
      </c>
    </row>
    <row r="108" spans="1:16" x14ac:dyDescent="0.35">
      <c r="A108" s="6">
        <v>43221</v>
      </c>
      <c r="B108" t="s">
        <v>118</v>
      </c>
      <c r="C108" s="4">
        <v>105.8</v>
      </c>
      <c r="D108" s="4">
        <v>107.6</v>
      </c>
      <c r="E108" s="4">
        <v>2.9</v>
      </c>
      <c r="F108" s="41">
        <v>2.4700000000000002</v>
      </c>
      <c r="G108" s="41">
        <v>1.9379999999999999</v>
      </c>
      <c r="H108" s="4" t="e">
        <v>#N/A</v>
      </c>
      <c r="I108" s="4" t="e">
        <v>#N/A</v>
      </c>
      <c r="J108" s="41">
        <v>2.8079999999999998</v>
      </c>
      <c r="K108" s="41">
        <v>2.194</v>
      </c>
      <c r="L108" s="41" t="e">
        <v>#N/A</v>
      </c>
      <c r="M108" s="41" t="e">
        <v>#N/A</v>
      </c>
      <c r="N108" s="9">
        <v>0.5</v>
      </c>
      <c r="O108" s="4"/>
      <c r="P108" s="58">
        <v>121.5437</v>
      </c>
    </row>
    <row r="109" spans="1:16" x14ac:dyDescent="0.35">
      <c r="A109" s="6">
        <v>43252</v>
      </c>
      <c r="B109" t="s">
        <v>119</v>
      </c>
      <c r="C109" s="4">
        <v>105.8</v>
      </c>
      <c r="D109" s="4">
        <v>107.9</v>
      </c>
      <c r="E109" s="4">
        <v>2.8</v>
      </c>
      <c r="F109" s="41">
        <v>2.8</v>
      </c>
      <c r="G109" s="41">
        <v>2.3149999999999999</v>
      </c>
      <c r="H109" s="4" t="e">
        <v>#N/A</v>
      </c>
      <c r="I109" s="4" t="e">
        <v>#N/A</v>
      </c>
      <c r="J109" s="41">
        <v>2.855</v>
      </c>
      <c r="K109" s="41">
        <v>2.2330000000000001</v>
      </c>
      <c r="L109" s="41" t="e">
        <v>#N/A</v>
      </c>
      <c r="M109" s="41" t="e">
        <v>#N/A</v>
      </c>
      <c r="N109" s="9">
        <v>0.5</v>
      </c>
      <c r="O109" s="4"/>
      <c r="P109" s="58">
        <v>105.48677000000001</v>
      </c>
    </row>
    <row r="110" spans="1:16" x14ac:dyDescent="0.35">
      <c r="A110" s="6">
        <v>43282</v>
      </c>
      <c r="B110" t="s">
        <v>120</v>
      </c>
      <c r="C110" s="4">
        <v>105.8</v>
      </c>
      <c r="D110" s="4">
        <v>108.5</v>
      </c>
      <c r="E110" s="4">
        <v>3</v>
      </c>
      <c r="F110" s="41">
        <v>2.79</v>
      </c>
      <c r="G110" s="41">
        <v>2.4209999999999998</v>
      </c>
      <c r="H110" s="4" t="e">
        <v>#N/A</v>
      </c>
      <c r="I110" s="4" t="e">
        <v>#N/A</v>
      </c>
      <c r="J110" s="41">
        <v>2.6829999999999998</v>
      </c>
      <c r="K110" s="41">
        <v>2.2250000000000001</v>
      </c>
      <c r="L110" s="41" t="e">
        <v>#N/A</v>
      </c>
      <c r="M110" s="41" t="e">
        <v>#N/A</v>
      </c>
      <c r="N110" s="9">
        <v>0.5</v>
      </c>
      <c r="O110" s="4"/>
      <c r="P110" s="58">
        <v>129.62263999999999</v>
      </c>
    </row>
    <row r="111" spans="1:16" x14ac:dyDescent="0.35">
      <c r="A111" s="6">
        <v>43313</v>
      </c>
      <c r="B111" t="s">
        <v>121</v>
      </c>
      <c r="C111" s="4">
        <v>106.5</v>
      </c>
      <c r="D111" s="4">
        <v>109.2</v>
      </c>
      <c r="E111" s="4">
        <v>3.2</v>
      </c>
      <c r="F111" s="41">
        <v>2.27</v>
      </c>
      <c r="G111" s="41">
        <v>2.2509999999999999</v>
      </c>
      <c r="H111" s="4" t="e">
        <v>#N/A</v>
      </c>
      <c r="I111" s="4" t="e">
        <v>#N/A</v>
      </c>
      <c r="J111" s="41">
        <v>2.6160000000000001</v>
      </c>
      <c r="K111" s="41">
        <v>2.3290000000000002</v>
      </c>
      <c r="L111" s="41" t="e">
        <v>#N/A</v>
      </c>
      <c r="M111" s="41" t="e">
        <v>#N/A</v>
      </c>
      <c r="N111" s="9">
        <v>0.75</v>
      </c>
      <c r="O111" s="4"/>
      <c r="P111" s="58">
        <v>121.62975</v>
      </c>
    </row>
    <row r="112" spans="1:16" x14ac:dyDescent="0.35">
      <c r="A112" s="6">
        <v>43344</v>
      </c>
      <c r="B112" t="s">
        <v>122</v>
      </c>
      <c r="C112" s="4">
        <v>106.6</v>
      </c>
      <c r="D112" s="4">
        <v>108.6</v>
      </c>
      <c r="E112" s="4">
        <v>3.3</v>
      </c>
      <c r="F112" s="41">
        <v>2.44</v>
      </c>
      <c r="G112" s="41">
        <v>2.0110000000000001</v>
      </c>
      <c r="H112" s="4" t="e">
        <v>#N/A</v>
      </c>
      <c r="I112" s="4" t="e">
        <v>#N/A</v>
      </c>
      <c r="J112" s="41">
        <v>2.4980000000000002</v>
      </c>
      <c r="K112" s="41">
        <v>2.2280000000000002</v>
      </c>
      <c r="L112" s="41" t="e">
        <v>#N/A</v>
      </c>
      <c r="M112" s="41" t="e">
        <v>#N/A</v>
      </c>
      <c r="N112" s="9">
        <v>0.75</v>
      </c>
      <c r="O112" s="4"/>
      <c r="P112" s="58">
        <v>157.31582</v>
      </c>
    </row>
    <row r="113" spans="1:16" x14ac:dyDescent="0.35">
      <c r="A113" s="6">
        <v>43374</v>
      </c>
      <c r="B113" t="s">
        <v>123</v>
      </c>
      <c r="C113" s="4">
        <v>106.7</v>
      </c>
      <c r="D113" s="4">
        <v>108.5</v>
      </c>
      <c r="E113" s="4">
        <v>3.4</v>
      </c>
      <c r="F113" s="41">
        <v>2.56</v>
      </c>
      <c r="G113" s="41">
        <v>2.59</v>
      </c>
      <c r="H113" s="4" t="e">
        <v>#N/A</v>
      </c>
      <c r="I113" s="4" t="e">
        <v>#N/A</v>
      </c>
      <c r="J113" s="41">
        <v>2.423</v>
      </c>
      <c r="K113" s="41">
        <v>2.2839999999999998</v>
      </c>
      <c r="L113" s="41" t="e">
        <v>#N/A</v>
      </c>
      <c r="M113" s="41" t="e">
        <v>#N/A</v>
      </c>
      <c r="N113" s="9">
        <v>0.75</v>
      </c>
      <c r="O113" s="4"/>
      <c r="P113" s="58">
        <v>183.25266999999999</v>
      </c>
    </row>
    <row r="114" spans="1:16" x14ac:dyDescent="0.35">
      <c r="A114" s="6">
        <v>43405</v>
      </c>
      <c r="B114" t="s">
        <v>124</v>
      </c>
      <c r="C114" s="4">
        <v>107</v>
      </c>
      <c r="D114" s="4">
        <v>108.5</v>
      </c>
      <c r="E114" s="4">
        <v>3.4</v>
      </c>
      <c r="F114" s="41">
        <v>2.56</v>
      </c>
      <c r="G114" s="41">
        <v>2.7010000000000001</v>
      </c>
      <c r="H114" s="4" t="e">
        <v>#N/A</v>
      </c>
      <c r="I114" s="4" t="e">
        <v>#N/A</v>
      </c>
      <c r="J114" s="41">
        <v>2.5209999999999999</v>
      </c>
      <c r="K114" s="41">
        <v>2.4340000000000002</v>
      </c>
      <c r="L114" s="41" t="e">
        <v>#N/A</v>
      </c>
      <c r="M114" s="41" t="e">
        <v>#N/A</v>
      </c>
      <c r="N114" s="9">
        <v>0.75</v>
      </c>
      <c r="O114" s="4"/>
      <c r="P114" s="58">
        <v>191.96646000000001</v>
      </c>
    </row>
    <row r="115" spans="1:16" x14ac:dyDescent="0.35">
      <c r="A115" s="6">
        <v>43435</v>
      </c>
      <c r="B115" t="s">
        <v>125</v>
      </c>
      <c r="C115" s="4">
        <v>107.1</v>
      </c>
      <c r="D115" s="4">
        <v>109.2</v>
      </c>
      <c r="E115" s="4">
        <v>3.5</v>
      </c>
      <c r="F115" s="41">
        <v>2.2200000000000002</v>
      </c>
      <c r="G115" s="41">
        <v>2.1819999999999999</v>
      </c>
      <c r="H115" s="4" t="e">
        <v>#N/A</v>
      </c>
      <c r="I115" s="4" t="e">
        <v>#N/A</v>
      </c>
      <c r="J115" s="41">
        <v>2.4489999999999998</v>
      </c>
      <c r="K115" s="41">
        <v>2.4910000000000001</v>
      </c>
      <c r="L115" s="41" t="e">
        <v>#N/A</v>
      </c>
      <c r="M115" s="41" t="e">
        <v>#N/A</v>
      </c>
      <c r="N115" s="9">
        <v>0.75</v>
      </c>
      <c r="O115" s="4"/>
      <c r="P115" s="58">
        <v>239.69103000000001</v>
      </c>
    </row>
    <row r="116" spans="1:16" x14ac:dyDescent="0.35">
      <c r="A116" s="6">
        <v>43466</v>
      </c>
      <c r="B116" t="s">
        <v>126</v>
      </c>
      <c r="C116" s="4">
        <v>106.3</v>
      </c>
      <c r="D116" s="4">
        <v>108.8</v>
      </c>
      <c r="E116" s="4">
        <v>3.6</v>
      </c>
      <c r="F116" s="41">
        <v>2.79</v>
      </c>
      <c r="G116" s="41">
        <v>2.5310000000000001</v>
      </c>
      <c r="H116" s="4" t="e">
        <v>#N/A</v>
      </c>
      <c r="I116" s="4" t="e">
        <v>#N/A</v>
      </c>
      <c r="J116" s="41">
        <v>2.5249999999999999</v>
      </c>
      <c r="K116" s="41">
        <v>2.4710000000000001</v>
      </c>
      <c r="L116" s="41" t="e">
        <v>#N/A</v>
      </c>
      <c r="M116" s="41" t="e">
        <v>#N/A</v>
      </c>
      <c r="N116" s="9">
        <v>0.75</v>
      </c>
      <c r="O116" s="4"/>
      <c r="P116" s="58">
        <v>309.97244999999998</v>
      </c>
    </row>
    <row r="117" spans="1:16" x14ac:dyDescent="0.35">
      <c r="A117" s="6">
        <v>43497</v>
      </c>
      <c r="B117" t="s">
        <v>127</v>
      </c>
      <c r="C117" s="4">
        <v>106.8</v>
      </c>
      <c r="D117" s="4">
        <v>109</v>
      </c>
      <c r="E117" s="4">
        <v>3.6</v>
      </c>
      <c r="F117" s="41">
        <v>2.23</v>
      </c>
      <c r="G117" s="41">
        <v>2.56</v>
      </c>
      <c r="H117" s="4" t="e">
        <v>#N/A</v>
      </c>
      <c r="I117" s="4" t="e">
        <v>#N/A</v>
      </c>
      <c r="J117" s="41">
        <v>2.415</v>
      </c>
      <c r="K117" s="41">
        <v>2.4239999999999999</v>
      </c>
      <c r="L117" s="41" t="e">
        <v>#N/A</v>
      </c>
      <c r="M117" s="41" t="e">
        <v>#N/A</v>
      </c>
      <c r="N117" s="9">
        <v>0.75</v>
      </c>
      <c r="O117" s="4"/>
      <c r="P117" s="58">
        <v>196.95946000000001</v>
      </c>
    </row>
    <row r="118" spans="1:16" x14ac:dyDescent="0.35">
      <c r="A118" s="6">
        <v>43525</v>
      </c>
      <c r="B118" t="s">
        <v>128</v>
      </c>
      <c r="C118" s="4">
        <v>107</v>
      </c>
      <c r="D118" s="4">
        <v>109.1</v>
      </c>
      <c r="E118" s="4">
        <v>3.6</v>
      </c>
      <c r="F118" s="41">
        <v>2.4</v>
      </c>
      <c r="G118" s="41">
        <v>2.0659999999999998</v>
      </c>
      <c r="H118" s="4" t="e">
        <v>#N/A</v>
      </c>
      <c r="I118" s="4" t="e">
        <v>#N/A</v>
      </c>
      <c r="J118" s="41">
        <v>2.4740000000000002</v>
      </c>
      <c r="K118" s="41">
        <v>2.3860000000000001</v>
      </c>
      <c r="L118" s="41" t="e">
        <v>#N/A</v>
      </c>
      <c r="M118" s="41" t="e">
        <v>#N/A</v>
      </c>
      <c r="N118" s="9">
        <v>0.75</v>
      </c>
      <c r="O118" s="4"/>
      <c r="P118" s="58">
        <v>212.78254000000001</v>
      </c>
    </row>
    <row r="119" spans="1:16" x14ac:dyDescent="0.35">
      <c r="A119" s="6">
        <v>43556</v>
      </c>
      <c r="B119" t="s">
        <v>129</v>
      </c>
      <c r="C119" s="4">
        <v>107.6</v>
      </c>
      <c r="D119" s="4">
        <v>110.3</v>
      </c>
      <c r="E119" s="4">
        <v>3.6</v>
      </c>
      <c r="F119" s="41">
        <v>2.87</v>
      </c>
      <c r="G119" s="41">
        <v>2.7050000000000001</v>
      </c>
      <c r="H119" s="4" t="e">
        <v>#N/A</v>
      </c>
      <c r="I119" s="4" t="e">
        <v>#N/A</v>
      </c>
      <c r="J119" s="41">
        <v>2.5009999999999999</v>
      </c>
      <c r="K119" s="41">
        <v>2.444</v>
      </c>
      <c r="L119" s="41" t="e">
        <v>#N/A</v>
      </c>
      <c r="M119" s="41" t="e">
        <v>#N/A</v>
      </c>
      <c r="N119" s="9">
        <v>0.75</v>
      </c>
      <c r="O119" s="4"/>
      <c r="P119" s="58">
        <v>135.51848000000001</v>
      </c>
    </row>
    <row r="120" spans="1:16" x14ac:dyDescent="0.35">
      <c r="A120" s="6">
        <v>43586</v>
      </c>
      <c r="B120" t="s">
        <v>130</v>
      </c>
      <c r="C120" s="4">
        <v>107.9</v>
      </c>
      <c r="D120" s="4">
        <v>110.3</v>
      </c>
      <c r="E120" s="4">
        <v>3.7</v>
      </c>
      <c r="F120" s="41">
        <v>1.78</v>
      </c>
      <c r="G120" s="41">
        <v>2.3180000000000001</v>
      </c>
      <c r="H120" s="4" t="e">
        <v>#N/A</v>
      </c>
      <c r="I120" s="4" t="e">
        <v>#N/A</v>
      </c>
      <c r="J120" s="41">
        <v>2.3479999999999999</v>
      </c>
      <c r="K120" s="41">
        <v>2.363</v>
      </c>
      <c r="L120" s="41" t="e">
        <v>#N/A</v>
      </c>
      <c r="M120" s="41" t="e">
        <v>#N/A</v>
      </c>
      <c r="N120" s="9">
        <v>0.75</v>
      </c>
      <c r="O120" s="4"/>
      <c r="P120" s="58">
        <v>158.68261000000001</v>
      </c>
    </row>
    <row r="121" spans="1:16" x14ac:dyDescent="0.35">
      <c r="A121" s="6">
        <v>43617</v>
      </c>
      <c r="B121" t="s">
        <v>131</v>
      </c>
      <c r="C121" s="4">
        <v>107.9</v>
      </c>
      <c r="D121" s="4">
        <v>110.6</v>
      </c>
      <c r="E121" s="4">
        <v>3.9</v>
      </c>
      <c r="F121" s="41">
        <v>2.7</v>
      </c>
      <c r="G121" s="41">
        <v>2.1579999999999999</v>
      </c>
      <c r="H121" s="4" t="e">
        <v>#N/A</v>
      </c>
      <c r="I121" s="4" t="e">
        <v>#N/A</v>
      </c>
      <c r="J121" s="41">
        <v>2.4489999999999998</v>
      </c>
      <c r="K121" s="41">
        <v>2.3940000000000001</v>
      </c>
      <c r="L121" s="41" t="e">
        <v>#N/A</v>
      </c>
      <c r="M121" s="41" t="e">
        <v>#N/A</v>
      </c>
      <c r="N121" s="9">
        <v>0.75</v>
      </c>
      <c r="O121" s="4"/>
      <c r="P121" s="58">
        <v>149.8056</v>
      </c>
    </row>
    <row r="122" spans="1:16" x14ac:dyDescent="0.35">
      <c r="A122" s="6">
        <v>43647</v>
      </c>
      <c r="B122" t="s">
        <v>132</v>
      </c>
      <c r="C122" s="4">
        <v>107.9</v>
      </c>
      <c r="D122" s="4">
        <v>111.2</v>
      </c>
      <c r="E122" s="4">
        <v>4</v>
      </c>
      <c r="F122" s="41">
        <v>2.2599999999999998</v>
      </c>
      <c r="G122" s="41">
        <v>2.0990000000000002</v>
      </c>
      <c r="H122" s="4" t="e">
        <v>#N/A</v>
      </c>
      <c r="I122" s="4" t="e">
        <v>#N/A</v>
      </c>
      <c r="J122" s="41">
        <v>2.246</v>
      </c>
      <c r="K122" s="41">
        <v>2.1920000000000002</v>
      </c>
      <c r="L122" s="41" t="e">
        <v>#N/A</v>
      </c>
      <c r="M122" s="41" t="e">
        <v>#N/A</v>
      </c>
      <c r="N122" s="9">
        <v>0.75</v>
      </c>
      <c r="O122" s="4"/>
      <c r="P122" s="58">
        <v>202.04378</v>
      </c>
    </row>
    <row r="123" spans="1:16" x14ac:dyDescent="0.35">
      <c r="A123" s="6">
        <v>43678</v>
      </c>
      <c r="B123" t="s">
        <v>133</v>
      </c>
      <c r="C123" s="4">
        <v>108.4</v>
      </c>
      <c r="D123" s="4">
        <v>111.7</v>
      </c>
      <c r="E123" s="4">
        <v>3.9</v>
      </c>
      <c r="F123" s="41">
        <v>1.91</v>
      </c>
      <c r="G123" s="41">
        <v>2.2810000000000001</v>
      </c>
      <c r="H123" s="4" t="e">
        <v>#N/A</v>
      </c>
      <c r="I123" s="4" t="e">
        <v>#N/A</v>
      </c>
      <c r="J123" s="41">
        <v>2.2909999999999999</v>
      </c>
      <c r="K123" s="41">
        <v>2.1789999999999998</v>
      </c>
      <c r="L123" s="41" t="e">
        <v>#N/A</v>
      </c>
      <c r="M123" s="41" t="e">
        <v>#N/A</v>
      </c>
      <c r="N123" s="9">
        <v>0.75</v>
      </c>
      <c r="O123" s="4"/>
      <c r="P123" s="58">
        <v>238.91570999999999</v>
      </c>
    </row>
    <row r="124" spans="1:16" x14ac:dyDescent="0.35">
      <c r="A124" s="6">
        <v>43709</v>
      </c>
      <c r="B124" t="s">
        <v>134</v>
      </c>
      <c r="C124" s="4">
        <v>108.5</v>
      </c>
      <c r="D124" s="4">
        <v>111.3</v>
      </c>
      <c r="E124" s="4">
        <v>3.7</v>
      </c>
      <c r="F124" s="41">
        <v>2.2599999999999998</v>
      </c>
      <c r="G124" s="41">
        <v>2.3450000000000002</v>
      </c>
      <c r="H124" s="4" t="e">
        <v>#N/A</v>
      </c>
      <c r="I124" s="4" t="e">
        <v>#N/A</v>
      </c>
      <c r="J124" s="41">
        <v>2.1419999999999999</v>
      </c>
      <c r="K124" s="41">
        <v>2.2410000000000001</v>
      </c>
      <c r="L124" s="41" t="e">
        <v>#N/A</v>
      </c>
      <c r="M124" s="41" t="e">
        <v>#N/A</v>
      </c>
      <c r="N124" s="9">
        <v>0.75</v>
      </c>
      <c r="O124" s="4"/>
      <c r="P124" s="58">
        <v>187.41012000000001</v>
      </c>
    </row>
    <row r="125" spans="1:16" x14ac:dyDescent="0.35">
      <c r="A125" s="6">
        <v>43739</v>
      </c>
      <c r="B125" t="s">
        <v>135</v>
      </c>
      <c r="C125" s="4">
        <v>108.3</v>
      </c>
      <c r="D125" s="4">
        <v>111.3</v>
      </c>
      <c r="E125" s="4">
        <v>3.5</v>
      </c>
      <c r="F125" s="41">
        <v>1.99</v>
      </c>
      <c r="G125" s="41">
        <v>2.214</v>
      </c>
      <c r="H125" s="4" t="e">
        <v>#N/A</v>
      </c>
      <c r="I125" s="4" t="e">
        <v>#N/A</v>
      </c>
      <c r="J125" s="41">
        <v>2.0529999999999999</v>
      </c>
      <c r="K125" s="41">
        <v>2.2799999999999998</v>
      </c>
      <c r="L125" s="41" t="e">
        <v>#N/A</v>
      </c>
      <c r="M125" s="41" t="e">
        <v>#N/A</v>
      </c>
      <c r="N125" s="9">
        <v>0.75</v>
      </c>
      <c r="O125" s="4"/>
      <c r="P125" s="58">
        <v>233.31155999999999</v>
      </c>
    </row>
    <row r="126" spans="1:16" x14ac:dyDescent="0.35">
      <c r="A126" s="6">
        <v>43770</v>
      </c>
      <c r="B126" t="s">
        <v>136</v>
      </c>
      <c r="C126" s="4">
        <v>108.5</v>
      </c>
      <c r="D126" s="4">
        <v>111.2</v>
      </c>
      <c r="E126" s="4">
        <v>3.3</v>
      </c>
      <c r="F126" s="41">
        <v>1.86</v>
      </c>
      <c r="G126" s="41">
        <v>2.1520000000000001</v>
      </c>
      <c r="H126" s="4" t="e">
        <v>#N/A</v>
      </c>
      <c r="I126" s="4" t="e">
        <v>#N/A</v>
      </c>
      <c r="J126" s="41">
        <v>2.0369999999999999</v>
      </c>
      <c r="K126" s="41">
        <v>2.2370000000000001</v>
      </c>
      <c r="L126" s="41" t="e">
        <v>#N/A</v>
      </c>
      <c r="M126" s="41" t="e">
        <v>#N/A</v>
      </c>
      <c r="N126" s="9">
        <v>0.75</v>
      </c>
      <c r="O126" s="4"/>
      <c r="P126" s="58">
        <v>205.59707</v>
      </c>
    </row>
    <row r="127" spans="1:16" x14ac:dyDescent="0.35">
      <c r="A127" s="6">
        <v>43800</v>
      </c>
      <c r="B127" t="s">
        <v>137</v>
      </c>
      <c r="C127" s="4">
        <v>108.5</v>
      </c>
      <c r="D127" s="4">
        <v>111.5</v>
      </c>
      <c r="E127" s="4">
        <v>3.2</v>
      </c>
      <c r="F127" s="41">
        <v>1.99</v>
      </c>
      <c r="G127" s="41">
        <v>2.3719999999999999</v>
      </c>
      <c r="H127" s="4" t="e">
        <v>#N/A</v>
      </c>
      <c r="I127" s="4" t="e">
        <v>#N/A</v>
      </c>
      <c r="J127" s="41">
        <v>1.948</v>
      </c>
      <c r="K127" s="41">
        <v>2.246</v>
      </c>
      <c r="L127" s="41" t="e">
        <v>#N/A</v>
      </c>
      <c r="M127" s="41" t="e">
        <v>#N/A</v>
      </c>
      <c r="N127" s="9">
        <v>0.75</v>
      </c>
      <c r="O127" s="4"/>
      <c r="P127" s="58">
        <v>271.30405999999999</v>
      </c>
    </row>
    <row r="128" spans="1:16" x14ac:dyDescent="0.35">
      <c r="A128" s="6">
        <v>43831</v>
      </c>
      <c r="B128" t="s">
        <v>138</v>
      </c>
      <c r="C128" s="4">
        <v>108.2</v>
      </c>
      <c r="D128" s="4">
        <v>111.3</v>
      </c>
      <c r="E128" s="4">
        <v>3</v>
      </c>
      <c r="F128" s="41">
        <v>2.06</v>
      </c>
      <c r="G128" s="41">
        <v>2.117</v>
      </c>
      <c r="H128" s="4" t="e">
        <v>#N/A</v>
      </c>
      <c r="I128" s="4" t="e">
        <v>#N/A</v>
      </c>
      <c r="J128" s="41">
        <v>1.9710000000000001</v>
      </c>
      <c r="K128" s="41">
        <v>2.214</v>
      </c>
      <c r="L128" s="41" t="e">
        <v>#N/A</v>
      </c>
      <c r="M128" s="41" t="e">
        <v>#N/A</v>
      </c>
      <c r="N128" s="9">
        <v>0.75</v>
      </c>
      <c r="O128" s="4"/>
      <c r="P128" s="58">
        <v>198.15648999999999</v>
      </c>
    </row>
    <row r="129" spans="1:16" x14ac:dyDescent="0.35">
      <c r="A129" s="6">
        <v>43862</v>
      </c>
      <c r="B129" t="s">
        <v>139</v>
      </c>
      <c r="C129" s="4">
        <v>108.6</v>
      </c>
      <c r="D129" s="4">
        <v>111.7</v>
      </c>
      <c r="E129" s="4">
        <v>2.9</v>
      </c>
      <c r="F129" s="41">
        <v>1.74</v>
      </c>
      <c r="G129" s="41">
        <v>2.0939999999999999</v>
      </c>
      <c r="H129" s="4" t="e">
        <v>#N/A</v>
      </c>
      <c r="I129" s="4" t="e">
        <v>#N/A</v>
      </c>
      <c r="J129" s="41">
        <v>1.931</v>
      </c>
      <c r="K129" s="41">
        <v>2.1949999999999998</v>
      </c>
      <c r="L129" s="41" t="e">
        <v>#N/A</v>
      </c>
      <c r="M129" s="41" t="e">
        <v>#N/A</v>
      </c>
      <c r="N129" s="9">
        <v>0.75</v>
      </c>
      <c r="O129" s="4"/>
      <c r="P129" s="58">
        <v>139.62191999999999</v>
      </c>
    </row>
    <row r="130" spans="1:16" x14ac:dyDescent="0.35">
      <c r="A130" s="6">
        <v>43891</v>
      </c>
      <c r="B130" t="s">
        <v>140</v>
      </c>
      <c r="C130" s="4">
        <v>108.6</v>
      </c>
      <c r="D130" s="4">
        <v>111.9</v>
      </c>
      <c r="E130" s="4">
        <v>2.5</v>
      </c>
      <c r="F130" s="41">
        <v>1.69</v>
      </c>
      <c r="G130" s="41">
        <v>1.5980000000000001</v>
      </c>
      <c r="H130" s="4" t="e">
        <v>#N/A</v>
      </c>
      <c r="I130" s="4" t="e">
        <v>#N/A</v>
      </c>
      <c r="J130" s="41">
        <v>1.83</v>
      </c>
      <c r="K130" s="41">
        <v>1.9370000000000001</v>
      </c>
      <c r="L130" s="41" t="e">
        <v>#N/A</v>
      </c>
      <c r="M130" s="41" t="e">
        <v>#N/A</v>
      </c>
      <c r="N130" s="9">
        <v>0.1</v>
      </c>
      <c r="O130" s="4"/>
      <c r="P130" s="58">
        <v>281.20726999999999</v>
      </c>
    </row>
    <row r="131" spans="1:16" x14ac:dyDescent="0.35">
      <c r="A131" s="6">
        <v>43922</v>
      </c>
      <c r="B131" t="s">
        <v>141</v>
      </c>
      <c r="C131" s="4">
        <v>108.5</v>
      </c>
      <c r="D131" s="4">
        <v>112.5</v>
      </c>
      <c r="E131" s="4">
        <v>1.3</v>
      </c>
      <c r="F131" s="41">
        <v>1.87</v>
      </c>
      <c r="G131" s="41">
        <v>1.2130000000000001</v>
      </c>
      <c r="H131" s="4" t="e">
        <v>#N/A</v>
      </c>
      <c r="I131" s="4" t="e">
        <v>#N/A</v>
      </c>
      <c r="J131" s="41">
        <v>1.7649999999999999</v>
      </c>
      <c r="K131" s="41">
        <v>1.635</v>
      </c>
      <c r="L131" s="41" t="e">
        <v>#N/A</v>
      </c>
      <c r="M131" s="41" t="e">
        <v>#N/A</v>
      </c>
      <c r="N131" s="9">
        <v>0.1</v>
      </c>
      <c r="O131" s="4"/>
      <c r="P131" s="58">
        <v>185.35208</v>
      </c>
    </row>
    <row r="132" spans="1:16" x14ac:dyDescent="0.35">
      <c r="A132" s="6">
        <v>43952</v>
      </c>
      <c r="B132" t="s">
        <v>142</v>
      </c>
      <c r="C132" s="4">
        <v>108.5</v>
      </c>
      <c r="D132" s="4">
        <v>112.5</v>
      </c>
      <c r="E132" s="4">
        <v>-0.1</v>
      </c>
      <c r="F132" s="41">
        <v>1.72</v>
      </c>
      <c r="G132" s="41">
        <v>1.389</v>
      </c>
      <c r="H132" s="4" t="e">
        <v>#N/A</v>
      </c>
      <c r="I132" s="4" t="e">
        <v>#N/A</v>
      </c>
      <c r="J132" s="41">
        <v>1.7589999999999999</v>
      </c>
      <c r="K132" s="41">
        <v>1.4</v>
      </c>
      <c r="L132" s="41" t="e">
        <v>#N/A</v>
      </c>
      <c r="M132" s="41" t="e">
        <v>#N/A</v>
      </c>
      <c r="N132" s="9">
        <v>0.1</v>
      </c>
      <c r="O132" s="4"/>
      <c r="P132" s="58">
        <v>230.75636</v>
      </c>
    </row>
    <row r="133" spans="1:16" x14ac:dyDescent="0.35">
      <c r="A133" s="6">
        <v>43983</v>
      </c>
      <c r="B133" t="s">
        <v>143</v>
      </c>
      <c r="C133" s="4">
        <v>108.6</v>
      </c>
      <c r="D133" s="4">
        <v>112.6</v>
      </c>
      <c r="E133" s="4">
        <v>-1.2</v>
      </c>
      <c r="F133" s="41">
        <v>1.18</v>
      </c>
      <c r="G133" s="41">
        <v>1.431</v>
      </c>
      <c r="H133" s="4" t="e">
        <v>#N/A</v>
      </c>
      <c r="I133" s="4" t="e">
        <v>#N/A</v>
      </c>
      <c r="J133" s="41">
        <v>1.59</v>
      </c>
      <c r="K133" s="41">
        <v>1.3440000000000001</v>
      </c>
      <c r="L133" s="41" t="e">
        <v>#N/A</v>
      </c>
      <c r="M133" s="41" t="e">
        <v>#N/A</v>
      </c>
      <c r="N133" s="9">
        <v>0.1</v>
      </c>
      <c r="O133" s="4"/>
      <c r="P133" s="58">
        <v>167.69785999999999</v>
      </c>
    </row>
    <row r="134" spans="1:16" x14ac:dyDescent="0.35">
      <c r="A134" s="6">
        <v>44013</v>
      </c>
      <c r="B134" t="s">
        <v>144</v>
      </c>
      <c r="C134" s="4">
        <v>109.1</v>
      </c>
      <c r="D134" s="4">
        <v>113.5</v>
      </c>
      <c r="E134" s="4">
        <v>-0.8</v>
      </c>
      <c r="F134" s="41">
        <v>1.34</v>
      </c>
      <c r="G134" s="41">
        <v>1.661</v>
      </c>
      <c r="H134" s="4" t="e">
        <v>#N/A</v>
      </c>
      <c r="I134" s="4" t="e">
        <v>#N/A</v>
      </c>
      <c r="J134" s="41">
        <v>1.4139999999999999</v>
      </c>
      <c r="K134" s="41">
        <v>1.494</v>
      </c>
      <c r="L134" s="41" t="e">
        <v>#N/A</v>
      </c>
      <c r="M134" s="41" t="e">
        <v>#N/A</v>
      </c>
      <c r="N134" s="9">
        <v>0.1</v>
      </c>
      <c r="O134" s="4"/>
      <c r="P134" s="58">
        <v>189.96194</v>
      </c>
    </row>
    <row r="135" spans="1:16" x14ac:dyDescent="0.35">
      <c r="A135" s="6">
        <v>44044</v>
      </c>
      <c r="B135" t="s">
        <v>145</v>
      </c>
      <c r="C135" s="4">
        <v>108.6</v>
      </c>
      <c r="D135" s="4">
        <v>112.4</v>
      </c>
      <c r="E135" s="4">
        <v>0.1</v>
      </c>
      <c r="F135" s="41">
        <v>1.04</v>
      </c>
      <c r="G135" s="41">
        <v>2.16</v>
      </c>
      <c r="H135" s="4" t="e">
        <v>#N/A</v>
      </c>
      <c r="I135" s="4" t="e">
        <v>#N/A</v>
      </c>
      <c r="J135" s="41">
        <v>1.1870000000000001</v>
      </c>
      <c r="K135" s="41">
        <v>1.7509999999999999</v>
      </c>
      <c r="L135" s="41" t="e">
        <v>#N/A</v>
      </c>
      <c r="M135" s="41" t="e">
        <v>#N/A</v>
      </c>
      <c r="N135" s="9">
        <v>0.1</v>
      </c>
      <c r="O135" s="4"/>
      <c r="P135" s="58">
        <v>176.54884000000001</v>
      </c>
    </row>
    <row r="136" spans="1:16" x14ac:dyDescent="0.35">
      <c r="A136" s="6">
        <v>44075</v>
      </c>
      <c r="B136" t="s">
        <v>146</v>
      </c>
      <c r="C136" s="4">
        <v>109.1</v>
      </c>
      <c r="D136" s="4">
        <v>112.9</v>
      </c>
      <c r="E136" s="4">
        <v>1.4</v>
      </c>
      <c r="F136" s="41">
        <v>1.57</v>
      </c>
      <c r="G136" s="41">
        <v>1.853</v>
      </c>
      <c r="H136" s="4" t="e">
        <v>#N/A</v>
      </c>
      <c r="I136" s="4" t="e">
        <v>#N/A</v>
      </c>
      <c r="J136" s="41">
        <v>1.3169999999999999</v>
      </c>
      <c r="K136" s="41">
        <v>1.891</v>
      </c>
      <c r="L136" s="41" t="e">
        <v>#N/A</v>
      </c>
      <c r="M136" s="41" t="e">
        <v>#N/A</v>
      </c>
      <c r="N136" s="9">
        <v>0.1</v>
      </c>
      <c r="O136" s="4"/>
      <c r="P136" s="58">
        <v>184.51675</v>
      </c>
    </row>
    <row r="137" spans="1:16" x14ac:dyDescent="0.35">
      <c r="A137" s="6">
        <v>44105</v>
      </c>
      <c r="B137" t="s">
        <v>147</v>
      </c>
      <c r="C137" s="4">
        <v>109.1</v>
      </c>
      <c r="D137" s="4">
        <v>112.8</v>
      </c>
      <c r="E137" s="4">
        <v>2.4</v>
      </c>
      <c r="F137" s="41">
        <v>2.21</v>
      </c>
      <c r="G137" s="41">
        <v>2.3540000000000001</v>
      </c>
      <c r="H137" s="4" t="e">
        <v>#N/A</v>
      </c>
      <c r="I137" s="4" t="e">
        <v>#N/A</v>
      </c>
      <c r="J137" s="41">
        <v>1.6060000000000001</v>
      </c>
      <c r="K137" s="41">
        <v>2.1219999999999999</v>
      </c>
      <c r="L137" s="41" t="e">
        <v>#N/A</v>
      </c>
      <c r="M137" s="41" t="e">
        <v>#N/A</v>
      </c>
      <c r="N137" s="9">
        <v>0.1</v>
      </c>
      <c r="O137" s="4"/>
      <c r="P137" s="58">
        <v>189.12477000000001</v>
      </c>
    </row>
    <row r="138" spans="1:16" x14ac:dyDescent="0.35">
      <c r="A138" s="6">
        <v>44136</v>
      </c>
      <c r="B138" t="s">
        <v>148</v>
      </c>
      <c r="C138" s="4">
        <v>108.9</v>
      </c>
      <c r="D138" s="4">
        <v>112.8</v>
      </c>
      <c r="E138" s="4">
        <v>3.3</v>
      </c>
      <c r="F138" s="41">
        <v>1.69</v>
      </c>
      <c r="G138" s="41">
        <v>2.0920000000000001</v>
      </c>
      <c r="H138" s="4" t="e">
        <v>#N/A</v>
      </c>
      <c r="I138" s="4" t="e">
        <v>#N/A</v>
      </c>
      <c r="J138" s="41">
        <v>1.823</v>
      </c>
      <c r="K138" s="41">
        <v>2.0990000000000002</v>
      </c>
      <c r="L138" s="41" t="e">
        <v>#N/A</v>
      </c>
      <c r="M138" s="41" t="e">
        <v>#N/A</v>
      </c>
      <c r="N138" s="9">
        <v>0.1</v>
      </c>
      <c r="O138" s="4"/>
      <c r="P138" s="58">
        <v>214.46164999999999</v>
      </c>
    </row>
    <row r="139" spans="1:16" x14ac:dyDescent="0.35">
      <c r="A139" s="6">
        <v>44166</v>
      </c>
      <c r="B139" t="s">
        <v>149</v>
      </c>
      <c r="C139" s="4">
        <v>109.2</v>
      </c>
      <c r="D139" s="4">
        <v>113.1</v>
      </c>
      <c r="E139" s="4">
        <v>3.9</v>
      </c>
      <c r="F139" s="41">
        <v>0.88</v>
      </c>
      <c r="G139" s="41">
        <v>2.7050000000000001</v>
      </c>
      <c r="H139" s="4" t="e">
        <v>#N/A</v>
      </c>
      <c r="I139" s="4" t="e">
        <v>#N/A</v>
      </c>
      <c r="J139" s="41">
        <v>1.591</v>
      </c>
      <c r="K139" s="41">
        <v>2.383</v>
      </c>
      <c r="L139" s="41" t="e">
        <v>#N/A</v>
      </c>
      <c r="M139" s="41" t="e">
        <v>#N/A</v>
      </c>
      <c r="N139" s="9">
        <v>0.1</v>
      </c>
      <c r="O139" s="4"/>
      <c r="P139" s="58">
        <v>207.60650999999999</v>
      </c>
    </row>
    <row r="140" spans="1:16" x14ac:dyDescent="0.35">
      <c r="A140" s="6">
        <v>44197</v>
      </c>
      <c r="B140" t="s">
        <v>150</v>
      </c>
      <c r="C140" s="4">
        <v>109</v>
      </c>
      <c r="D140" s="4">
        <v>113.2</v>
      </c>
      <c r="E140" s="4">
        <v>4.0999999999999996</v>
      </c>
      <c r="F140" s="41">
        <v>1.83</v>
      </c>
      <c r="G140" s="41">
        <v>2.5169999999999999</v>
      </c>
      <c r="H140" s="4" t="e">
        <v>#N/A</v>
      </c>
      <c r="I140" s="4" t="e">
        <v>#N/A</v>
      </c>
      <c r="J140" s="41">
        <v>1.4670000000000001</v>
      </c>
      <c r="K140" s="41">
        <v>2.4380000000000002</v>
      </c>
      <c r="L140" s="41" t="e">
        <v>#N/A</v>
      </c>
      <c r="M140" s="41" t="e">
        <v>#N/A</v>
      </c>
      <c r="N140" s="9">
        <v>0.1</v>
      </c>
      <c r="O140" s="4"/>
      <c r="P140" s="58">
        <v>112.63906</v>
      </c>
    </row>
    <row r="141" spans="1:16" x14ac:dyDescent="0.35">
      <c r="A141" s="6">
        <v>44228</v>
      </c>
      <c r="B141" t="s">
        <v>151</v>
      </c>
      <c r="C141" s="4">
        <v>109.1</v>
      </c>
      <c r="D141" s="4">
        <v>113.4</v>
      </c>
      <c r="E141" s="4">
        <v>4.2</v>
      </c>
      <c r="F141" s="41">
        <v>2.0499999999999998</v>
      </c>
      <c r="G141" s="41">
        <v>2.7189999999999999</v>
      </c>
      <c r="H141" s="4" t="e">
        <v>#N/A</v>
      </c>
      <c r="I141" s="4" t="e">
        <v>#N/A</v>
      </c>
      <c r="J141" s="41">
        <v>1.589</v>
      </c>
      <c r="K141" s="41">
        <v>2.6469999999999998</v>
      </c>
      <c r="L141" s="41" t="e">
        <v>#N/A</v>
      </c>
      <c r="M141" s="41" t="e">
        <v>#N/A</v>
      </c>
      <c r="N141" s="9">
        <v>0.1</v>
      </c>
      <c r="O141" s="4"/>
      <c r="P141" s="58">
        <v>138.00995</v>
      </c>
    </row>
    <row r="142" spans="1:16" x14ac:dyDescent="0.35">
      <c r="A142" s="6">
        <v>44256</v>
      </c>
      <c r="B142" t="s">
        <v>152</v>
      </c>
      <c r="C142" s="4">
        <v>109.4</v>
      </c>
      <c r="D142" s="4">
        <v>113.6</v>
      </c>
      <c r="E142" s="4">
        <v>4.3</v>
      </c>
      <c r="F142" s="41">
        <v>1.65</v>
      </c>
      <c r="G142" s="41">
        <v>2.9729999999999999</v>
      </c>
      <c r="H142" s="4" t="e">
        <v>#N/A</v>
      </c>
      <c r="I142" s="4" t="e">
        <v>#N/A</v>
      </c>
      <c r="J142" s="41">
        <v>1.847</v>
      </c>
      <c r="K142" s="41">
        <v>2.7360000000000002</v>
      </c>
      <c r="L142" s="41" t="e">
        <v>#N/A</v>
      </c>
      <c r="M142" s="41" t="e">
        <v>#N/A</v>
      </c>
      <c r="N142" s="9">
        <v>0.1</v>
      </c>
      <c r="O142" s="4"/>
      <c r="P142" s="58">
        <v>142.40593999999999</v>
      </c>
    </row>
    <row r="143" spans="1:16" x14ac:dyDescent="0.35">
      <c r="A143" s="6">
        <v>44287</v>
      </c>
      <c r="B143" t="s">
        <v>153</v>
      </c>
      <c r="C143" s="4">
        <v>110.1</v>
      </c>
      <c r="D143" s="4">
        <v>114.3</v>
      </c>
      <c r="E143" s="4">
        <v>5.7</v>
      </c>
      <c r="F143" s="41">
        <v>2.79</v>
      </c>
      <c r="G143" s="41">
        <v>3.1389999999999998</v>
      </c>
      <c r="H143" s="4" t="e">
        <v>#N/A</v>
      </c>
      <c r="I143" s="4" t="e">
        <v>#N/A</v>
      </c>
      <c r="J143" s="41">
        <v>2.165</v>
      </c>
      <c r="K143" s="41">
        <v>2.944</v>
      </c>
      <c r="L143" s="41" t="e">
        <v>#N/A</v>
      </c>
      <c r="M143" s="41" t="e">
        <v>#N/A</v>
      </c>
      <c r="N143" s="9">
        <v>0.1</v>
      </c>
      <c r="O143" s="4"/>
      <c r="P143" s="58">
        <v>95.280680000000004</v>
      </c>
    </row>
    <row r="144" spans="1:16" x14ac:dyDescent="0.35">
      <c r="A144" s="6">
        <v>44317</v>
      </c>
      <c r="B144" t="s">
        <v>154</v>
      </c>
      <c r="C144" s="4">
        <v>110.8</v>
      </c>
      <c r="D144" s="4">
        <v>114.6</v>
      </c>
      <c r="E144" s="4">
        <v>7.2</v>
      </c>
      <c r="F144" s="41">
        <v>2.83</v>
      </c>
      <c r="G144" s="41">
        <v>3.4420000000000002</v>
      </c>
      <c r="H144" s="4" t="e">
        <v>#N/A</v>
      </c>
      <c r="I144" s="4" t="e">
        <v>#N/A</v>
      </c>
      <c r="J144" s="41">
        <v>2.4239999999999999</v>
      </c>
      <c r="K144" s="41">
        <v>3.1850000000000001</v>
      </c>
      <c r="L144" s="41" t="e">
        <v>#N/A</v>
      </c>
      <c r="M144" s="41" t="e">
        <v>#N/A</v>
      </c>
      <c r="N144" s="9">
        <v>0.1</v>
      </c>
      <c r="O144" s="4"/>
      <c r="P144" s="58">
        <v>98.111930000000001</v>
      </c>
    </row>
    <row r="145" spans="1:16" x14ac:dyDescent="0.35">
      <c r="A145" s="6">
        <v>44348</v>
      </c>
      <c r="B145" t="s">
        <v>155</v>
      </c>
      <c r="C145" s="4">
        <v>111.3</v>
      </c>
      <c r="D145" s="4">
        <v>115</v>
      </c>
      <c r="E145" s="4">
        <v>8.4</v>
      </c>
      <c r="F145" s="41">
        <v>3.13</v>
      </c>
      <c r="G145" s="41">
        <v>3.258</v>
      </c>
      <c r="H145" s="4" t="e">
        <v>#N/A</v>
      </c>
      <c r="I145" s="4" t="e">
        <v>#N/A</v>
      </c>
      <c r="J145" s="41">
        <v>2.915</v>
      </c>
      <c r="K145" s="41">
        <v>3.28</v>
      </c>
      <c r="L145" s="41" t="e">
        <v>#N/A</v>
      </c>
      <c r="M145" s="41" t="e">
        <v>#N/A</v>
      </c>
      <c r="N145" s="9">
        <v>0.1</v>
      </c>
      <c r="O145" s="4"/>
      <c r="P145" s="58">
        <v>90.334940000000003</v>
      </c>
    </row>
    <row r="146" spans="1:16" x14ac:dyDescent="0.35">
      <c r="A146" s="6">
        <v>44378</v>
      </c>
      <c r="B146" t="s">
        <v>156</v>
      </c>
      <c r="C146" s="4">
        <v>111.3</v>
      </c>
      <c r="D146" s="4">
        <v>115.3</v>
      </c>
      <c r="E146" s="4">
        <v>7.8</v>
      </c>
      <c r="F146" s="41">
        <v>3.77</v>
      </c>
      <c r="G146" s="41">
        <v>2.931</v>
      </c>
      <c r="H146" s="4" t="e">
        <v>#N/A</v>
      </c>
      <c r="I146" s="4" t="e">
        <v>#N/A</v>
      </c>
      <c r="J146" s="41">
        <v>3.24</v>
      </c>
      <c r="K146" s="41">
        <v>3.21</v>
      </c>
      <c r="L146" s="41" t="e">
        <v>#N/A</v>
      </c>
      <c r="M146" s="41" t="e">
        <v>#N/A</v>
      </c>
      <c r="N146" s="9">
        <v>0.1</v>
      </c>
      <c r="O146" s="4"/>
      <c r="P146" s="58">
        <v>88.283770000000004</v>
      </c>
    </row>
    <row r="147" spans="1:16" x14ac:dyDescent="0.35">
      <c r="A147" s="6">
        <v>44409</v>
      </c>
      <c r="B147" t="s">
        <v>157</v>
      </c>
      <c r="C147" s="4">
        <v>112.1</v>
      </c>
      <c r="D147" s="4">
        <v>115.8</v>
      </c>
      <c r="E147" s="4">
        <v>6.8</v>
      </c>
      <c r="F147" s="41">
        <v>3.45</v>
      </c>
      <c r="G147" s="41">
        <v>3.23</v>
      </c>
      <c r="H147" s="4" t="e">
        <v>#N/A</v>
      </c>
      <c r="I147" s="4" t="e">
        <v>#N/A</v>
      </c>
      <c r="J147" s="41">
        <v>3.4449999999999998</v>
      </c>
      <c r="K147" s="41">
        <v>3.14</v>
      </c>
      <c r="L147" s="41" t="e">
        <v>#N/A</v>
      </c>
      <c r="M147" s="41" t="e">
        <v>#N/A</v>
      </c>
      <c r="N147" s="9">
        <v>0.1</v>
      </c>
      <c r="O147" s="4"/>
      <c r="P147" s="58">
        <v>79.109099999999998</v>
      </c>
    </row>
    <row r="148" spans="1:16" x14ac:dyDescent="0.35">
      <c r="A148" s="6">
        <v>44440</v>
      </c>
      <c r="B148" t="s">
        <v>158</v>
      </c>
      <c r="C148" s="4">
        <v>112.4</v>
      </c>
      <c r="D148" s="4">
        <v>115.8</v>
      </c>
      <c r="E148" s="4">
        <v>5.6</v>
      </c>
      <c r="F148" s="41">
        <v>4.53</v>
      </c>
      <c r="G148" s="41">
        <v>4.0979999999999999</v>
      </c>
      <c r="H148" s="4" t="e">
        <v>#N/A</v>
      </c>
      <c r="I148" s="4" t="e">
        <v>#N/A</v>
      </c>
      <c r="J148" s="41">
        <v>3.9129999999999998</v>
      </c>
      <c r="K148" s="41">
        <v>3.42</v>
      </c>
      <c r="L148" s="41" t="e">
        <v>#N/A</v>
      </c>
      <c r="M148" s="41" t="e">
        <v>#N/A</v>
      </c>
      <c r="N148" s="9">
        <v>0.1</v>
      </c>
      <c r="O148" s="4"/>
      <c r="P148" s="58">
        <v>78.70093</v>
      </c>
    </row>
    <row r="149" spans="1:16" x14ac:dyDescent="0.35">
      <c r="A149" s="6">
        <v>44470</v>
      </c>
      <c r="B149" t="s">
        <v>159</v>
      </c>
      <c r="C149" s="4">
        <v>113.6</v>
      </c>
      <c r="D149" s="4">
        <v>116.5</v>
      </c>
      <c r="E149" s="4">
        <v>4.8</v>
      </c>
      <c r="F149" s="41">
        <v>5.41</v>
      </c>
      <c r="G149" s="41">
        <v>4.7240000000000002</v>
      </c>
      <c r="H149" s="4" t="e">
        <v>#N/A</v>
      </c>
      <c r="I149" s="4" t="e">
        <v>#N/A</v>
      </c>
      <c r="J149" s="41">
        <v>4.4610000000000003</v>
      </c>
      <c r="K149" s="41">
        <v>4.0170000000000003</v>
      </c>
      <c r="L149" s="41" t="e">
        <v>#N/A</v>
      </c>
      <c r="M149" s="41" t="e">
        <v>#N/A</v>
      </c>
      <c r="N149" s="9">
        <v>0.1</v>
      </c>
      <c r="O149" s="4"/>
      <c r="P149" s="58">
        <v>103.98979</v>
      </c>
    </row>
    <row r="150" spans="1:16" x14ac:dyDescent="0.35">
      <c r="A150" s="6">
        <v>44501</v>
      </c>
      <c r="B150" t="s">
        <v>160</v>
      </c>
      <c r="C150" s="4">
        <v>114.5</v>
      </c>
      <c r="D150" s="4">
        <v>116.6</v>
      </c>
      <c r="E150" s="4">
        <v>4.3</v>
      </c>
      <c r="F150" s="41">
        <v>4.8099999999999996</v>
      </c>
      <c r="G150" s="41">
        <v>4.4109999999999996</v>
      </c>
      <c r="H150" s="4" t="e">
        <v>#N/A</v>
      </c>
      <c r="I150" s="4" t="e">
        <v>#N/A</v>
      </c>
      <c r="J150" s="41">
        <v>4.9160000000000004</v>
      </c>
      <c r="K150" s="41">
        <v>4.4109999999999996</v>
      </c>
      <c r="L150" s="41" t="e">
        <v>#N/A</v>
      </c>
      <c r="M150" s="41" t="e">
        <v>#N/A</v>
      </c>
      <c r="N150" s="9">
        <v>0.1</v>
      </c>
      <c r="O150" s="4"/>
      <c r="P150" s="58">
        <v>75.317499999999995</v>
      </c>
    </row>
    <row r="151" spans="1:16" x14ac:dyDescent="0.35">
      <c r="A151" s="6">
        <v>44531</v>
      </c>
      <c r="B151" t="s">
        <v>161</v>
      </c>
      <c r="C151" s="4">
        <v>115.1</v>
      </c>
      <c r="D151" s="4">
        <v>117</v>
      </c>
      <c r="E151" s="4">
        <v>4.2</v>
      </c>
      <c r="F151" s="41">
        <v>5.48</v>
      </c>
      <c r="G151" s="41">
        <v>5.0940000000000003</v>
      </c>
      <c r="H151" s="4" t="e">
        <v>#N/A</v>
      </c>
      <c r="I151" s="4" t="e">
        <v>#N/A</v>
      </c>
      <c r="J151" s="41">
        <v>5.2329999999999997</v>
      </c>
      <c r="K151" s="41">
        <v>4.7430000000000003</v>
      </c>
      <c r="L151" s="41" t="e">
        <v>#N/A</v>
      </c>
      <c r="M151" s="41" t="e">
        <v>#N/A</v>
      </c>
      <c r="N151" s="9">
        <v>0.25</v>
      </c>
      <c r="O151" s="4"/>
      <c r="P151" s="58">
        <v>174.83134000000001</v>
      </c>
    </row>
    <row r="152" spans="1:16" x14ac:dyDescent="0.35">
      <c r="A152" s="6">
        <v>44562</v>
      </c>
      <c r="B152" t="s">
        <v>162</v>
      </c>
      <c r="C152" s="4">
        <v>114.9</v>
      </c>
      <c r="D152" s="4">
        <v>116.9</v>
      </c>
      <c r="E152" s="4">
        <v>4.5</v>
      </c>
      <c r="F152" s="41">
        <v>5.41</v>
      </c>
      <c r="G152" s="41">
        <v>4.5419999999999998</v>
      </c>
      <c r="H152" s="4" t="e">
        <v>#N/A</v>
      </c>
      <c r="I152" s="4" t="e">
        <v>#N/A</v>
      </c>
      <c r="J152" s="41">
        <v>5.2350000000000003</v>
      </c>
      <c r="K152" s="41">
        <v>4.6820000000000004</v>
      </c>
      <c r="L152" s="41" t="e">
        <v>#N/A</v>
      </c>
      <c r="M152" s="41" t="e">
        <v>#N/A</v>
      </c>
      <c r="N152" s="9">
        <v>0.25</v>
      </c>
      <c r="O152" s="4"/>
      <c r="P152" s="58">
        <v>88.199169999999995</v>
      </c>
    </row>
    <row r="153" spans="1:16" x14ac:dyDescent="0.35">
      <c r="A153" s="6">
        <v>44593</v>
      </c>
      <c r="B153" t="s">
        <v>163</v>
      </c>
      <c r="C153" s="4">
        <v>115.8</v>
      </c>
      <c r="D153" s="4">
        <v>117.3</v>
      </c>
      <c r="E153" s="4">
        <v>4.9000000000000004</v>
      </c>
      <c r="F153" s="41">
        <v>5.24</v>
      </c>
      <c r="G153" s="41">
        <v>4.8630000000000004</v>
      </c>
      <c r="H153" s="4" t="e">
        <v>#N/A</v>
      </c>
      <c r="I153" s="4" t="e">
        <v>#N/A</v>
      </c>
      <c r="J153" s="41">
        <v>5.3780000000000001</v>
      </c>
      <c r="K153" s="41">
        <v>4.8330000000000002</v>
      </c>
      <c r="L153" s="41" t="e">
        <v>#N/A</v>
      </c>
      <c r="M153" s="41" t="e">
        <v>#N/A</v>
      </c>
      <c r="N153" s="9">
        <v>0.5</v>
      </c>
      <c r="O153" s="4"/>
      <c r="P153" s="58">
        <v>80.715149999999994</v>
      </c>
    </row>
    <row r="154" spans="1:16" x14ac:dyDescent="0.35">
      <c r="A154" s="6">
        <v>44621</v>
      </c>
      <c r="B154" t="s">
        <v>164</v>
      </c>
      <c r="C154" s="4">
        <v>117.1</v>
      </c>
      <c r="D154" s="4">
        <v>118.1</v>
      </c>
      <c r="E154" s="4">
        <v>5.3</v>
      </c>
      <c r="F154" s="41">
        <v>6.82</v>
      </c>
      <c r="G154" s="41">
        <v>5.8570000000000002</v>
      </c>
      <c r="H154" s="4" t="e">
        <v>#N/A</v>
      </c>
      <c r="I154" s="4" t="e">
        <v>#N/A</v>
      </c>
      <c r="J154" s="41">
        <v>5.8250000000000002</v>
      </c>
      <c r="K154" s="41">
        <v>5.0869999999999997</v>
      </c>
      <c r="L154" s="41" t="e">
        <v>#N/A</v>
      </c>
      <c r="M154" s="41" t="e">
        <v>#N/A</v>
      </c>
      <c r="N154" s="9">
        <v>0.75</v>
      </c>
      <c r="O154" s="4"/>
      <c r="P154" s="58">
        <v>170.04504</v>
      </c>
    </row>
    <row r="155" spans="1:16" x14ac:dyDescent="0.35">
      <c r="A155" s="6">
        <v>44652</v>
      </c>
      <c r="B155" t="s">
        <v>165</v>
      </c>
      <c r="C155" s="4">
        <v>120</v>
      </c>
      <c r="D155" s="4">
        <v>119.7</v>
      </c>
      <c r="E155" s="4">
        <v>5.2</v>
      </c>
      <c r="F155" s="41">
        <v>6.5</v>
      </c>
      <c r="G155" s="41">
        <v>5.9989999999999997</v>
      </c>
      <c r="H155" s="4" t="e">
        <v>#N/A</v>
      </c>
      <c r="I155" s="4" t="e">
        <v>#N/A</v>
      </c>
      <c r="J155" s="41">
        <v>6.1870000000000003</v>
      </c>
      <c r="K155" s="41">
        <v>5.5730000000000004</v>
      </c>
      <c r="L155" s="41" t="e">
        <v>#N/A</v>
      </c>
      <c r="M155" s="41" t="e">
        <v>#N/A</v>
      </c>
      <c r="N155" s="9">
        <v>0.75</v>
      </c>
      <c r="O155" s="4"/>
      <c r="P155" s="58">
        <v>123.43514999999999</v>
      </c>
    </row>
    <row r="156" spans="1:16" x14ac:dyDescent="0.35">
      <c r="A156" s="6">
        <v>44682</v>
      </c>
      <c r="B156" t="s">
        <v>166</v>
      </c>
      <c r="C156" s="4">
        <v>120.8</v>
      </c>
      <c r="D156" s="4">
        <v>120.2</v>
      </c>
      <c r="E156" s="4">
        <v>5.4</v>
      </c>
      <c r="F156" s="41">
        <v>7.27</v>
      </c>
      <c r="G156" s="41">
        <v>5.8419999999999996</v>
      </c>
      <c r="H156" s="4">
        <v>5.5</v>
      </c>
      <c r="I156" s="4">
        <v>4.8</v>
      </c>
      <c r="J156" s="41">
        <v>6.8630000000000004</v>
      </c>
      <c r="K156" s="41">
        <v>5.899</v>
      </c>
      <c r="L156" s="41">
        <v>5.4649999999999999</v>
      </c>
      <c r="M156" s="41">
        <v>4.7869999999999999</v>
      </c>
      <c r="N156" s="9">
        <v>1</v>
      </c>
      <c r="O156" s="4"/>
      <c r="P156" s="58">
        <v>105.19512</v>
      </c>
    </row>
    <row r="157" spans="1:16" x14ac:dyDescent="0.35">
      <c r="A157" s="6">
        <v>44713</v>
      </c>
      <c r="B157" t="s">
        <v>167</v>
      </c>
      <c r="C157" s="4">
        <v>121.8</v>
      </c>
      <c r="D157" s="4">
        <v>121</v>
      </c>
      <c r="E157" s="4">
        <v>5.7</v>
      </c>
      <c r="F157" s="41">
        <v>7.46</v>
      </c>
      <c r="G157" s="41">
        <v>6.298</v>
      </c>
      <c r="H157" s="4">
        <v>5.7</v>
      </c>
      <c r="I157" s="4">
        <v>5.0999999999999996</v>
      </c>
      <c r="J157" s="41">
        <v>7.077</v>
      </c>
      <c r="K157" s="41">
        <v>6.0460000000000003</v>
      </c>
      <c r="L157" s="41">
        <v>5.5780000000000003</v>
      </c>
      <c r="M157" s="41">
        <v>4.931</v>
      </c>
      <c r="N157" s="9">
        <v>1.25</v>
      </c>
      <c r="O157" s="4"/>
      <c r="P157" s="58">
        <v>118.81206</v>
      </c>
    </row>
    <row r="158" spans="1:16" x14ac:dyDescent="0.35">
      <c r="A158" s="6">
        <v>44743</v>
      </c>
      <c r="B158" t="s">
        <v>168</v>
      </c>
      <c r="C158" s="4">
        <v>122.5</v>
      </c>
      <c r="D158" s="4">
        <v>121.9</v>
      </c>
      <c r="E158" s="4">
        <v>6.1</v>
      </c>
      <c r="F158" s="41">
        <v>7.98</v>
      </c>
      <c r="G158" s="41">
        <v>6.6779999999999999</v>
      </c>
      <c r="H158" s="4">
        <v>5.5</v>
      </c>
      <c r="I158" s="4">
        <v>5.2</v>
      </c>
      <c r="J158" s="41">
        <v>7.5679999999999996</v>
      </c>
      <c r="K158" s="41">
        <v>6.2720000000000002</v>
      </c>
      <c r="L158" s="41">
        <v>5.5410000000000004</v>
      </c>
      <c r="M158" s="41">
        <v>5.0140000000000002</v>
      </c>
      <c r="N158" s="9">
        <v>1.25</v>
      </c>
      <c r="O158" s="4"/>
      <c r="P158" s="58">
        <v>184.27249</v>
      </c>
    </row>
    <row r="159" spans="1:16" x14ac:dyDescent="0.35">
      <c r="A159" s="6">
        <v>44774</v>
      </c>
      <c r="B159" t="s">
        <v>169</v>
      </c>
      <c r="C159" s="4">
        <v>123.1</v>
      </c>
      <c r="D159" s="4">
        <v>122.7</v>
      </c>
      <c r="E159" s="4">
        <v>6.4</v>
      </c>
      <c r="F159" s="41">
        <v>7.65</v>
      </c>
      <c r="G159" s="41">
        <v>6.4160000000000004</v>
      </c>
      <c r="H159" s="4">
        <v>6.4</v>
      </c>
      <c r="I159" s="4">
        <v>5.5</v>
      </c>
      <c r="J159" s="41">
        <v>7.6950000000000003</v>
      </c>
      <c r="K159" s="41">
        <v>6.4640000000000004</v>
      </c>
      <c r="L159" s="41">
        <v>5.8440000000000003</v>
      </c>
      <c r="M159" s="41">
        <v>5.2439999999999998</v>
      </c>
      <c r="N159" s="9">
        <v>1.75</v>
      </c>
      <c r="O159" s="4"/>
      <c r="P159" s="58">
        <v>124.28908</v>
      </c>
    </row>
    <row r="160" spans="1:16" x14ac:dyDescent="0.35">
      <c r="A160" s="6">
        <v>44805</v>
      </c>
      <c r="B160" t="s">
        <v>170</v>
      </c>
      <c r="C160" s="4">
        <v>123.8</v>
      </c>
      <c r="D160" s="4">
        <v>122.9</v>
      </c>
      <c r="E160" s="4">
        <v>6.7</v>
      </c>
      <c r="F160" s="41">
        <v>7.41</v>
      </c>
      <c r="G160" s="41">
        <v>6.6289999999999996</v>
      </c>
      <c r="H160" s="4">
        <v>6.5</v>
      </c>
      <c r="I160" s="4">
        <v>5.8</v>
      </c>
      <c r="J160" s="41">
        <v>7.6769999999999996</v>
      </c>
      <c r="K160" s="41">
        <v>6.5739999999999998</v>
      </c>
      <c r="L160" s="41">
        <v>6.0979999999999999</v>
      </c>
      <c r="M160" s="41">
        <v>5.5010000000000003</v>
      </c>
      <c r="N160" s="9">
        <v>2.25</v>
      </c>
      <c r="O160" s="4"/>
      <c r="P160" s="58">
        <v>230.05941000000001</v>
      </c>
    </row>
    <row r="161" spans="1:16" x14ac:dyDescent="0.35">
      <c r="A161" s="6">
        <v>44835</v>
      </c>
      <c r="B161" t="s">
        <v>171</v>
      </c>
      <c r="C161" s="4">
        <v>126.2</v>
      </c>
      <c r="D161" s="4">
        <v>123.8</v>
      </c>
      <c r="E161" s="4">
        <v>7</v>
      </c>
      <c r="F161" s="41">
        <v>7.76</v>
      </c>
      <c r="G161" s="41">
        <v>6.2210000000000001</v>
      </c>
      <c r="H161" s="4">
        <v>6.1</v>
      </c>
      <c r="I161" s="4">
        <v>5.9</v>
      </c>
      <c r="J161" s="41">
        <v>7.6040000000000001</v>
      </c>
      <c r="K161" s="41">
        <v>6.4219999999999997</v>
      </c>
      <c r="L161" s="41">
        <v>6.306</v>
      </c>
      <c r="M161" s="41">
        <v>5.7290000000000001</v>
      </c>
      <c r="N161" s="9">
        <v>2.25</v>
      </c>
      <c r="O161" s="4"/>
      <c r="P161" s="58">
        <v>399.80610999999999</v>
      </c>
    </row>
    <row r="162" spans="1:16" x14ac:dyDescent="0.35">
      <c r="A162" s="6">
        <v>44866</v>
      </c>
      <c r="B162" t="s">
        <v>172</v>
      </c>
      <c r="C162" s="4">
        <v>126.7</v>
      </c>
      <c r="D162" s="4">
        <v>124</v>
      </c>
      <c r="E162" s="4">
        <v>7.3</v>
      </c>
      <c r="F162" s="41">
        <v>7.17</v>
      </c>
      <c r="G162" s="41">
        <v>5.7080000000000002</v>
      </c>
      <c r="H162" s="4">
        <v>6.1</v>
      </c>
      <c r="I162" s="4">
        <v>5.8</v>
      </c>
      <c r="J162" s="41">
        <v>7.4450000000000003</v>
      </c>
      <c r="K162" s="41">
        <v>6.1859999999999999</v>
      </c>
      <c r="L162" s="41">
        <v>6.2190000000000003</v>
      </c>
      <c r="M162" s="41">
        <v>5.8330000000000002</v>
      </c>
      <c r="N162" s="9">
        <v>3</v>
      </c>
      <c r="O162" s="4"/>
      <c r="P162" s="58">
        <v>220.10556</v>
      </c>
    </row>
    <row r="163" spans="1:16" x14ac:dyDescent="0.35">
      <c r="A163" s="6">
        <v>44896</v>
      </c>
      <c r="B163" t="s">
        <v>173</v>
      </c>
      <c r="C163" s="4">
        <v>127.2</v>
      </c>
      <c r="D163" s="4">
        <v>125</v>
      </c>
      <c r="E163" s="4">
        <v>7.3</v>
      </c>
      <c r="F163" s="41">
        <v>8.6</v>
      </c>
      <c r="G163" s="41">
        <v>5.7850000000000001</v>
      </c>
      <c r="H163" s="4">
        <v>6.6</v>
      </c>
      <c r="I163" s="4">
        <v>6.3</v>
      </c>
      <c r="J163" s="41">
        <v>7.843</v>
      </c>
      <c r="K163" s="41">
        <v>5.9039999999999999</v>
      </c>
      <c r="L163" s="41">
        <v>6.26</v>
      </c>
      <c r="M163" s="41">
        <v>5.9820000000000002</v>
      </c>
      <c r="N163" s="9">
        <v>3.5</v>
      </c>
      <c r="O163" s="4"/>
      <c r="P163" s="58">
        <v>167.63101</v>
      </c>
    </row>
    <row r="164" spans="1:16" x14ac:dyDescent="0.35">
      <c r="A164" s="6">
        <v>44927</v>
      </c>
      <c r="B164" t="s">
        <v>174</v>
      </c>
      <c r="C164" s="4">
        <v>126.4</v>
      </c>
      <c r="D164" s="4">
        <v>123.8</v>
      </c>
      <c r="E164" s="4">
        <v>7.1</v>
      </c>
      <c r="F164" s="41">
        <v>7.9</v>
      </c>
      <c r="G164" s="41">
        <v>5.8</v>
      </c>
      <c r="H164" s="4">
        <v>6.3</v>
      </c>
      <c r="I164" s="4">
        <v>5.7</v>
      </c>
      <c r="J164" s="41">
        <v>7.8920000000000003</v>
      </c>
      <c r="K164" s="41">
        <v>5.7640000000000002</v>
      </c>
      <c r="L164" s="41">
        <v>6.3390000000000004</v>
      </c>
      <c r="M164" s="41">
        <v>5.94</v>
      </c>
      <c r="N164" s="9">
        <v>3.5</v>
      </c>
      <c r="O164" s="4"/>
      <c r="P164" s="58">
        <v>140.06709000000001</v>
      </c>
    </row>
    <row r="165" spans="1:16" x14ac:dyDescent="0.35">
      <c r="A165" s="6">
        <v>44958</v>
      </c>
      <c r="B165" t="s">
        <v>175</v>
      </c>
      <c r="C165" s="4">
        <v>127.9</v>
      </c>
      <c r="D165" s="4">
        <v>125.1</v>
      </c>
      <c r="E165" s="4">
        <v>7.1</v>
      </c>
      <c r="F165" s="41">
        <v>7.76</v>
      </c>
      <c r="G165" s="41">
        <v>5.3639999999999999</v>
      </c>
      <c r="H165" s="4">
        <v>6.6</v>
      </c>
      <c r="I165" s="4">
        <v>5.8</v>
      </c>
      <c r="J165" s="41">
        <v>8.0890000000000004</v>
      </c>
      <c r="K165" s="41">
        <v>5.65</v>
      </c>
      <c r="L165" s="41">
        <v>6.51</v>
      </c>
      <c r="M165" s="41">
        <v>5.9279999999999999</v>
      </c>
      <c r="N165" s="9">
        <v>4</v>
      </c>
      <c r="O165" s="4"/>
      <c r="P165" s="58">
        <v>121.21055</v>
      </c>
    </row>
    <row r="166" spans="1:16" x14ac:dyDescent="0.35">
      <c r="A166" s="6">
        <v>44986</v>
      </c>
      <c r="B166" t="s">
        <v>176</v>
      </c>
      <c r="C166" s="4">
        <v>128.9</v>
      </c>
      <c r="D166" s="4">
        <v>126</v>
      </c>
      <c r="E166" s="4">
        <v>7.2</v>
      </c>
      <c r="F166" s="41">
        <v>7.82</v>
      </c>
      <c r="G166" s="41">
        <v>5.3140000000000001</v>
      </c>
      <c r="H166" s="4">
        <v>6.5</v>
      </c>
      <c r="I166" s="4">
        <v>5.6</v>
      </c>
      <c r="J166" s="41">
        <v>7.83</v>
      </c>
      <c r="K166" s="41">
        <v>5.492</v>
      </c>
      <c r="L166" s="41">
        <v>6.4779999999999998</v>
      </c>
      <c r="M166" s="41">
        <v>5.6820000000000004</v>
      </c>
      <c r="N166" s="9">
        <v>4.25</v>
      </c>
      <c r="O166" s="4"/>
      <c r="P166" s="58">
        <v>132.89492000000001</v>
      </c>
    </row>
    <row r="167" spans="1:16" x14ac:dyDescent="0.35">
      <c r="A167" s="6">
        <v>45017</v>
      </c>
      <c r="B167" t="s">
        <v>177</v>
      </c>
      <c r="C167" s="4">
        <v>130.4</v>
      </c>
      <c r="D167" s="4">
        <v>128</v>
      </c>
      <c r="E167" s="4">
        <v>7.7</v>
      </c>
      <c r="F167" s="41">
        <v>7.44</v>
      </c>
      <c r="G167" s="41">
        <v>5.9569999999999999</v>
      </c>
      <c r="H167" s="4">
        <v>6.6</v>
      </c>
      <c r="I167" s="4">
        <v>5.4</v>
      </c>
      <c r="J167" s="41">
        <v>7.6740000000000004</v>
      </c>
      <c r="K167" s="41">
        <v>5.5449999999999999</v>
      </c>
      <c r="L167" s="41">
        <v>6.5640000000000001</v>
      </c>
      <c r="M167" s="41">
        <v>5.5650000000000004</v>
      </c>
      <c r="N167" s="9">
        <v>4.25</v>
      </c>
      <c r="O167" s="4"/>
      <c r="P167" s="58">
        <v>132.91663</v>
      </c>
    </row>
    <row r="168" spans="1:16" x14ac:dyDescent="0.35">
      <c r="A168" s="6">
        <v>45047</v>
      </c>
      <c r="B168" t="s">
        <v>178</v>
      </c>
      <c r="C168" s="4">
        <v>131.30000000000001</v>
      </c>
      <c r="D168" s="4">
        <v>129</v>
      </c>
      <c r="E168" s="4">
        <v>7.9</v>
      </c>
      <c r="F168" s="41">
        <v>7.77</v>
      </c>
      <c r="G168" s="41">
        <v>5.0599999999999996</v>
      </c>
      <c r="H168" s="4">
        <v>6.8</v>
      </c>
      <c r="I168" s="4">
        <v>5.2</v>
      </c>
      <c r="J168" s="41">
        <v>7.6769999999999996</v>
      </c>
      <c r="K168" s="41">
        <v>5.444</v>
      </c>
      <c r="L168" s="41">
        <v>6.609</v>
      </c>
      <c r="M168" s="41">
        <v>5.3840000000000003</v>
      </c>
      <c r="N168" s="9">
        <v>4.5</v>
      </c>
      <c r="O168" s="4"/>
      <c r="P168" s="58">
        <v>118.00193</v>
      </c>
    </row>
    <row r="169" spans="1:16" x14ac:dyDescent="0.35">
      <c r="A169" s="6">
        <v>45078</v>
      </c>
      <c r="B169" t="s">
        <v>179</v>
      </c>
      <c r="C169" s="4">
        <v>131.5</v>
      </c>
      <c r="D169" s="4">
        <v>129.69999999999999</v>
      </c>
      <c r="E169" s="4">
        <v>8.1999999999999993</v>
      </c>
      <c r="F169" s="41">
        <v>6.9</v>
      </c>
      <c r="G169" s="41">
        <v>4.875</v>
      </c>
      <c r="H169" s="4">
        <v>7.1</v>
      </c>
      <c r="I169" s="4">
        <v>5.3</v>
      </c>
      <c r="J169" s="41">
        <v>7.37</v>
      </c>
      <c r="K169" s="41">
        <v>5.2969999999999997</v>
      </c>
      <c r="L169" s="41">
        <v>6.8250000000000002</v>
      </c>
      <c r="M169" s="41">
        <v>5.3120000000000003</v>
      </c>
      <c r="N169" s="9">
        <v>5</v>
      </c>
      <c r="O169" s="4"/>
      <c r="P169" s="58">
        <v>118.06162</v>
      </c>
    </row>
    <row r="170" spans="1:16" x14ac:dyDescent="0.35">
      <c r="A170" s="6">
        <v>45108</v>
      </c>
      <c r="B170" t="s">
        <v>180</v>
      </c>
      <c r="C170" s="4">
        <v>130.9</v>
      </c>
      <c r="D170" s="4">
        <v>131</v>
      </c>
      <c r="E170" s="4">
        <v>8.1</v>
      </c>
      <c r="F170" s="41">
        <v>7.84</v>
      </c>
      <c r="G170" s="41">
        <v>5.5910000000000002</v>
      </c>
      <c r="H170" s="4">
        <v>6.7</v>
      </c>
      <c r="I170" s="4">
        <v>5</v>
      </c>
      <c r="J170" s="41">
        <v>7.5030000000000001</v>
      </c>
      <c r="K170" s="41">
        <v>5.1749999999999998</v>
      </c>
      <c r="L170" s="41">
        <v>6.8490000000000002</v>
      </c>
      <c r="M170" s="41">
        <v>5.1840000000000002</v>
      </c>
      <c r="N170" s="9">
        <v>5</v>
      </c>
      <c r="O170" s="4"/>
      <c r="P170" s="58">
        <v>118.84757999999999</v>
      </c>
    </row>
    <row r="171" spans="1:16" x14ac:dyDescent="0.35">
      <c r="A171" s="6">
        <v>45139</v>
      </c>
      <c r="B171" t="s">
        <v>181</v>
      </c>
      <c r="C171" s="4">
        <v>131.30000000000001</v>
      </c>
      <c r="D171" s="4">
        <v>131</v>
      </c>
      <c r="E171" s="4">
        <v>8.1</v>
      </c>
      <c r="F171" s="41">
        <v>7.45</v>
      </c>
      <c r="G171" s="41">
        <v>4.4640000000000004</v>
      </c>
      <c r="H171" s="4">
        <v>6.9</v>
      </c>
      <c r="I171" s="4">
        <v>5</v>
      </c>
      <c r="J171" s="41">
        <v>7.3949999999999996</v>
      </c>
      <c r="K171" s="41">
        <v>4.9770000000000003</v>
      </c>
      <c r="L171" s="41">
        <v>6.8949999999999996</v>
      </c>
      <c r="M171" s="41">
        <v>5.1120000000000001</v>
      </c>
      <c r="N171" s="9">
        <v>5.25</v>
      </c>
      <c r="O171" s="4"/>
      <c r="P171" s="58">
        <v>116.07590999999999</v>
      </c>
    </row>
    <row r="172" spans="1:16" x14ac:dyDescent="0.35">
      <c r="A172" s="6">
        <v>45170</v>
      </c>
      <c r="B172" t="s">
        <v>182</v>
      </c>
      <c r="C172" s="4">
        <v>132</v>
      </c>
      <c r="D172" s="4">
        <v>131.4</v>
      </c>
      <c r="E172" s="4">
        <v>7.8</v>
      </c>
      <c r="F172" s="41">
        <v>6.91</v>
      </c>
      <c r="G172" s="41">
        <v>4.3949999999999996</v>
      </c>
      <c r="H172" s="4">
        <v>7.1</v>
      </c>
      <c r="I172" s="4">
        <v>5.2</v>
      </c>
      <c r="J172" s="41">
        <v>7.3970000000000002</v>
      </c>
      <c r="K172" s="41">
        <v>4.8170000000000002</v>
      </c>
      <c r="L172" s="41">
        <v>6.8689999999999998</v>
      </c>
      <c r="M172" s="41">
        <v>5.0709999999999997</v>
      </c>
      <c r="N172" s="9">
        <v>5.25</v>
      </c>
      <c r="O172" s="4"/>
      <c r="P172" s="58">
        <v>130.47645</v>
      </c>
    </row>
    <row r="173" spans="1:16" x14ac:dyDescent="0.35">
      <c r="A173" s="6">
        <v>45200</v>
      </c>
      <c r="B173" t="s">
        <v>183</v>
      </c>
      <c r="C173" s="4">
        <v>132</v>
      </c>
      <c r="D173" s="4">
        <v>131.9</v>
      </c>
      <c r="E173" s="4">
        <v>7.2</v>
      </c>
      <c r="F173" s="41">
        <v>6.82</v>
      </c>
      <c r="G173" s="41">
        <v>4.702</v>
      </c>
      <c r="H173" s="4">
        <v>6.8</v>
      </c>
      <c r="I173" s="4">
        <v>5.0999999999999996</v>
      </c>
      <c r="J173" s="41">
        <v>7.0590000000000002</v>
      </c>
      <c r="K173" s="41">
        <v>4.5199999999999996</v>
      </c>
      <c r="L173" s="41">
        <v>6.9189999999999996</v>
      </c>
      <c r="M173" s="41">
        <v>5.0999999999999996</v>
      </c>
      <c r="N173" s="9">
        <v>5.25</v>
      </c>
      <c r="O173" s="4"/>
      <c r="P173" s="58">
        <v>107.93382</v>
      </c>
    </row>
    <row r="174" spans="1:16" x14ac:dyDescent="0.35">
      <c r="A174" s="6">
        <v>45231</v>
      </c>
      <c r="B174" t="s">
        <v>698</v>
      </c>
      <c r="C174" s="4">
        <v>131.69999999999999</v>
      </c>
      <c r="D174" s="4">
        <v>131.69999999999999</v>
      </c>
      <c r="E174" s="4">
        <v>6.6</v>
      </c>
      <c r="F174" s="41">
        <v>5.95</v>
      </c>
      <c r="G174" s="41">
        <v>4.2350000000000003</v>
      </c>
      <c r="H174" s="4">
        <v>7</v>
      </c>
      <c r="I174" s="4">
        <v>5.0999999999999996</v>
      </c>
      <c r="J174" s="41">
        <v>6.5620000000000003</v>
      </c>
      <c r="K174" s="41">
        <v>4.444</v>
      </c>
      <c r="L174" s="41">
        <v>6.9530000000000003</v>
      </c>
      <c r="M174" s="41">
        <v>5.1390000000000002</v>
      </c>
      <c r="N174" s="9">
        <v>5.25</v>
      </c>
      <c r="O174" s="4"/>
      <c r="P174" s="58">
        <v>115.96201000000001</v>
      </c>
    </row>
    <row r="175" spans="1:16" x14ac:dyDescent="0.35">
      <c r="A175" s="6">
        <v>45261</v>
      </c>
      <c r="B175" t="s">
        <v>699</v>
      </c>
      <c r="C175" s="4">
        <v>132.19999999999999</v>
      </c>
      <c r="D175" s="4">
        <v>133</v>
      </c>
      <c r="E175" s="4">
        <v>6.2</v>
      </c>
      <c r="F175" s="41">
        <v>4.91</v>
      </c>
      <c r="G175" s="41">
        <v>4.1559999999999997</v>
      </c>
      <c r="H175" s="4">
        <v>7</v>
      </c>
      <c r="I175" s="4">
        <v>5.4</v>
      </c>
      <c r="J175" s="41">
        <v>5.8959999999999999</v>
      </c>
      <c r="K175" s="41">
        <v>4.3639999999999999</v>
      </c>
      <c r="L175" s="41">
        <v>6.944</v>
      </c>
      <c r="M175" s="41">
        <v>5.2089999999999996</v>
      </c>
      <c r="N175" s="9">
        <v>5.25</v>
      </c>
      <c r="O175" s="4"/>
      <c r="P175" s="58">
        <v>120.87118</v>
      </c>
    </row>
    <row r="176" spans="1:16" x14ac:dyDescent="0.35">
      <c r="A176" s="6">
        <v>45292</v>
      </c>
      <c r="B176" t="s">
        <v>700</v>
      </c>
      <c r="C176" s="4">
        <v>131.5</v>
      </c>
      <c r="D176" s="4">
        <v>131.9</v>
      </c>
      <c r="E176" s="4">
        <v>6.1</v>
      </c>
      <c r="F176" s="41">
        <v>5.82</v>
      </c>
      <c r="G176" s="41">
        <v>4.5309999999999997</v>
      </c>
      <c r="H176" s="4">
        <v>6.5</v>
      </c>
      <c r="I176" s="4">
        <v>5.0999999999999996</v>
      </c>
      <c r="J176" s="41">
        <v>5.56</v>
      </c>
      <c r="K176" s="41">
        <v>4.3070000000000004</v>
      </c>
      <c r="L176" s="41">
        <v>6.8559999999999999</v>
      </c>
      <c r="M176" s="41">
        <v>5.2249999999999996</v>
      </c>
      <c r="N176" s="9">
        <v>5.25</v>
      </c>
      <c r="O176" s="4"/>
      <c r="P176" s="58">
        <v>100.65345000000001</v>
      </c>
    </row>
    <row r="177" spans="1:16" x14ac:dyDescent="0.35">
      <c r="A177" s="6">
        <v>45323</v>
      </c>
      <c r="B177" t="s">
        <v>776</v>
      </c>
      <c r="C177" s="4">
        <v>132.30000000000001</v>
      </c>
      <c r="D177" s="4">
        <v>132.69999999999999</v>
      </c>
      <c r="E177" s="4">
        <v>5.9</v>
      </c>
      <c r="F177" s="41">
        <v>5.4</v>
      </c>
      <c r="G177" s="41">
        <v>4.1050000000000004</v>
      </c>
      <c r="H177" s="4">
        <v>6.5</v>
      </c>
      <c r="I177" s="4">
        <v>4.9000000000000004</v>
      </c>
      <c r="J177" s="41">
        <v>5.3769999999999998</v>
      </c>
      <c r="K177" s="41">
        <v>4.2640000000000002</v>
      </c>
      <c r="L177" s="41">
        <v>6.6929999999999996</v>
      </c>
      <c r="M177" s="41">
        <v>5.1669999999999998</v>
      </c>
      <c r="N177" s="9">
        <v>5.25</v>
      </c>
      <c r="O177" s="4"/>
      <c r="P177" s="58">
        <v>114.04067000000001</v>
      </c>
    </row>
    <row r="178" spans="1:16" x14ac:dyDescent="0.35">
      <c r="A178" s="6">
        <v>45352</v>
      </c>
      <c r="B178" t="s">
        <v>777</v>
      </c>
      <c r="C178" s="4">
        <v>133</v>
      </c>
      <c r="D178" s="4">
        <v>133.5</v>
      </c>
      <c r="E178" s="4">
        <v>5.8</v>
      </c>
      <c r="F178" s="41">
        <v>4.83</v>
      </c>
      <c r="G178" s="41">
        <v>3.6739999999999999</v>
      </c>
      <c r="H178" s="4">
        <v>6.1</v>
      </c>
      <c r="I178" s="4">
        <v>4.7</v>
      </c>
      <c r="J178" s="41">
        <v>5.35</v>
      </c>
      <c r="K178" s="41">
        <v>4.1029999999999998</v>
      </c>
      <c r="L178" s="41">
        <v>6.3780000000000001</v>
      </c>
      <c r="M178" s="41">
        <v>4.9249999999999998</v>
      </c>
      <c r="N178" s="9">
        <v>5.25</v>
      </c>
      <c r="O178" s="4"/>
      <c r="P178" s="58">
        <v>135.56395000000001</v>
      </c>
    </row>
    <row r="179" spans="1:16" x14ac:dyDescent="0.35">
      <c r="A179" s="6">
        <v>45383</v>
      </c>
      <c r="B179" t="s">
        <v>1370</v>
      </c>
      <c r="C179" s="4">
        <v>133.5</v>
      </c>
      <c r="D179" s="4">
        <v>135.5</v>
      </c>
      <c r="E179" s="4">
        <v>5.7</v>
      </c>
      <c r="F179" s="41">
        <v>5.28</v>
      </c>
      <c r="G179" s="41">
        <v>4.22</v>
      </c>
      <c r="H179" s="4">
        <v>6</v>
      </c>
      <c r="I179" s="4">
        <v>4.5999999999999996</v>
      </c>
      <c r="J179" s="41">
        <v>5.173</v>
      </c>
      <c r="K179" s="41">
        <v>4</v>
      </c>
      <c r="L179" s="41">
        <v>6.181</v>
      </c>
      <c r="M179" s="41">
        <v>4.75</v>
      </c>
      <c r="N179" s="9">
        <v>5.25</v>
      </c>
      <c r="O179" s="4"/>
      <c r="P179" s="58">
        <v>102.66585000000001</v>
      </c>
    </row>
    <row r="180" spans="1:16" x14ac:dyDescent="0.35">
      <c r="A180" s="6">
        <v>45413</v>
      </c>
      <c r="B180" t="s">
        <v>1401</v>
      </c>
      <c r="C180" s="4">
        <v>133.9</v>
      </c>
      <c r="D180" s="4">
        <v>136.4</v>
      </c>
      <c r="E180" s="4">
        <v>5.6</v>
      </c>
      <c r="F180" s="41">
        <v>4.57</v>
      </c>
      <c r="G180" s="41">
        <v>3.8109999999999999</v>
      </c>
      <c r="H180" s="4">
        <v>6.1</v>
      </c>
      <c r="I180" s="4">
        <v>4.0999999999999996</v>
      </c>
      <c r="J180" s="41">
        <v>4.8949999999999996</v>
      </c>
      <c r="K180" s="41">
        <v>3.9020000000000001</v>
      </c>
      <c r="L180" s="41">
        <v>6.0350000000000001</v>
      </c>
      <c r="M180" s="41">
        <v>4.4770000000000003</v>
      </c>
      <c r="N180" s="9">
        <v>5.25</v>
      </c>
      <c r="O180" s="4"/>
      <c r="P180" s="58">
        <v>144.78328999999999</v>
      </c>
    </row>
    <row r="181" spans="1:16" x14ac:dyDescent="0.35">
      <c r="A181" s="6">
        <v>45444</v>
      </c>
      <c r="B181" t="s">
        <v>1429</v>
      </c>
      <c r="C181" s="4">
        <v>134.1</v>
      </c>
      <c r="D181" s="4">
        <v>137.1</v>
      </c>
      <c r="E181" s="4">
        <v>5.4</v>
      </c>
      <c r="F181" s="41">
        <v>3.83</v>
      </c>
      <c r="G181" s="41">
        <v>3.5710000000000002</v>
      </c>
      <c r="H181" s="4">
        <v>5.9</v>
      </c>
      <c r="I181" s="4">
        <v>4</v>
      </c>
      <c r="J181" s="41">
        <v>4.5609999999999999</v>
      </c>
      <c r="K181" s="41">
        <v>3.867</v>
      </c>
      <c r="L181" s="41">
        <v>5.9880000000000004</v>
      </c>
      <c r="M181" s="41">
        <v>4.2329999999999997</v>
      </c>
      <c r="N181" s="9">
        <v>5.25</v>
      </c>
      <c r="O181" s="4"/>
      <c r="P181" s="58">
        <v>146.59756999999999</v>
      </c>
    </row>
    <row r="182" spans="1:16" x14ac:dyDescent="0.35">
      <c r="A182" s="6">
        <v>45474</v>
      </c>
      <c r="B182" t="s">
        <v>1469</v>
      </c>
      <c r="C182" s="4">
        <v>133.80000000000001</v>
      </c>
      <c r="D182" s="4">
        <v>137.80000000000001</v>
      </c>
      <c r="E182" s="4">
        <v>5.2</v>
      </c>
      <c r="F182" s="41">
        <v>4.3099999999999996</v>
      </c>
      <c r="G182" s="41">
        <v>3.6869999999999998</v>
      </c>
      <c r="H182" s="4">
        <v>5.7</v>
      </c>
      <c r="I182" s="4">
        <v>4.0999999999999996</v>
      </c>
      <c r="J182" s="41">
        <v>4.2359999999999998</v>
      </c>
      <c r="K182" s="41">
        <v>3.69</v>
      </c>
      <c r="L182" s="41">
        <v>5.8869999999999996</v>
      </c>
      <c r="M182" s="41">
        <v>4.056</v>
      </c>
      <c r="N182" s="9">
        <v>5.25</v>
      </c>
      <c r="P182" s="58">
        <v>183.28214</v>
      </c>
    </row>
    <row r="183" spans="1:16" x14ac:dyDescent="0.35">
      <c r="A183" s="6">
        <v>45505</v>
      </c>
      <c r="B183" t="s">
        <v>1509</v>
      </c>
      <c r="C183" s="4">
        <v>134.30000000000001</v>
      </c>
      <c r="D183" s="4">
        <v>138.30000000000001</v>
      </c>
      <c r="E183" s="4">
        <v>5.0999999999999996</v>
      </c>
      <c r="F183" s="41">
        <v>3.86</v>
      </c>
      <c r="G183" s="41">
        <v>3.3159999999999998</v>
      </c>
      <c r="H183" s="4">
        <v>5.7</v>
      </c>
      <c r="I183" s="4">
        <v>4.0999999999999996</v>
      </c>
      <c r="J183" s="41">
        <v>4</v>
      </c>
      <c r="K183" s="41">
        <v>3.5249999999999999</v>
      </c>
      <c r="L183" s="41">
        <v>5.774</v>
      </c>
      <c r="M183" s="41">
        <v>4.0549999999999997</v>
      </c>
      <c r="N183" s="9">
        <v>5</v>
      </c>
      <c r="P183" s="58">
        <v>116.87179999999999</v>
      </c>
    </row>
    <row r="184" spans="1:16" x14ac:dyDescent="0.35">
      <c r="A184" s="6">
        <v>45536</v>
      </c>
      <c r="B184" t="s">
        <v>1519</v>
      </c>
      <c r="C184" s="4">
        <v>134.19999999999999</v>
      </c>
      <c r="D184" s="4">
        <v>137.9</v>
      </c>
      <c r="E184" s="4">
        <v>5.0999999999999996</v>
      </c>
      <c r="F184" s="41">
        <v>4.45</v>
      </c>
      <c r="G184" s="41">
        <v>3.6240000000000001</v>
      </c>
      <c r="H184" s="4">
        <v>5.7</v>
      </c>
      <c r="I184" s="4">
        <v>4.0999999999999996</v>
      </c>
      <c r="J184" s="41">
        <v>4.2069999999999999</v>
      </c>
      <c r="K184" s="41">
        <v>3.5430000000000001</v>
      </c>
      <c r="L184" s="41">
        <v>5.69</v>
      </c>
      <c r="M184" s="41">
        <v>4.0910000000000002</v>
      </c>
      <c r="N184" s="9">
        <v>5</v>
      </c>
      <c r="P184" s="58">
        <v>184.40996000000001</v>
      </c>
    </row>
    <row r="185" spans="1:16" x14ac:dyDescent="0.35">
      <c r="A185" s="6">
        <v>45566</v>
      </c>
      <c r="B185" t="s">
        <v>1881</v>
      </c>
      <c r="C185" s="4">
        <v>135</v>
      </c>
      <c r="D185" s="4">
        <v>138.5</v>
      </c>
      <c r="E185" s="4">
        <v>5.6</v>
      </c>
      <c r="F185" s="41">
        <v>3.61</v>
      </c>
      <c r="G185" s="41">
        <v>3.5939999999999999</v>
      </c>
      <c r="H185" s="4">
        <v>5.4</v>
      </c>
      <c r="I185" s="4">
        <v>4.0999999999999996</v>
      </c>
      <c r="J185" s="41">
        <v>3.9729999999999999</v>
      </c>
      <c r="K185" s="41">
        <v>3.5110000000000001</v>
      </c>
      <c r="L185" s="41">
        <v>5.6020000000000003</v>
      </c>
      <c r="M185" s="41">
        <v>4.101</v>
      </c>
      <c r="N185" s="9">
        <v>5</v>
      </c>
      <c r="P185" s="58">
        <v>273.85700000000003</v>
      </c>
    </row>
    <row r="186" spans="1:16" x14ac:dyDescent="0.35">
      <c r="A186" s="6">
        <v>45597</v>
      </c>
      <c r="B186" t="s">
        <v>1882</v>
      </c>
      <c r="C186" s="4">
        <v>135.1</v>
      </c>
      <c r="D186" s="4">
        <v>138.30000000000001</v>
      </c>
      <c r="E186" s="4">
        <v>5.9</v>
      </c>
      <c r="F186" s="41">
        <v>3.67</v>
      </c>
      <c r="G186" s="41">
        <v>3.7810000000000001</v>
      </c>
      <c r="H186" s="4">
        <v>5.5</v>
      </c>
      <c r="I186" s="4">
        <v>3.8</v>
      </c>
      <c r="J186" s="41">
        <v>3.907</v>
      </c>
      <c r="K186" s="41">
        <v>3.6659999999999999</v>
      </c>
      <c r="L186" s="41">
        <v>5.5090000000000003</v>
      </c>
      <c r="M186" s="41">
        <v>4.008</v>
      </c>
      <c r="N186" s="9">
        <v>4.75</v>
      </c>
      <c r="P186" s="58">
        <v>327.23352</v>
      </c>
    </row>
    <row r="187" spans="1:16" x14ac:dyDescent="0.35">
      <c r="A187" s="6">
        <v>45627</v>
      </c>
      <c r="B187" t="s">
        <v>1930</v>
      </c>
      <c r="C187" s="4">
        <v>135.6</v>
      </c>
      <c r="D187" s="4">
        <v>138.80000000000001</v>
      </c>
      <c r="E187" s="4">
        <v>6.2</v>
      </c>
      <c r="F187" s="41">
        <v>4</v>
      </c>
      <c r="G187" s="41">
        <v>4.0039999999999996</v>
      </c>
      <c r="H187" s="4">
        <v>5.3</v>
      </c>
      <c r="I187" s="4">
        <v>3.9</v>
      </c>
      <c r="J187" s="41">
        <v>3.758</v>
      </c>
      <c r="K187" s="41">
        <v>3.7930000000000001</v>
      </c>
      <c r="L187" s="41">
        <v>5.38</v>
      </c>
      <c r="M187" s="41">
        <v>3.96</v>
      </c>
      <c r="N187" s="9">
        <v>4.75</v>
      </c>
      <c r="P187" s="58">
        <v>220.88986</v>
      </c>
    </row>
    <row r="188" spans="1:16" x14ac:dyDescent="0.35">
      <c r="A188" s="6">
        <v>45658</v>
      </c>
      <c r="B188" t="s">
        <v>2019</v>
      </c>
      <c r="C188" s="4">
        <v>135.4</v>
      </c>
      <c r="D188" s="4">
        <v>138.5</v>
      </c>
      <c r="E188" s="4">
        <v>5.9</v>
      </c>
      <c r="F188" s="41">
        <v>3.67</v>
      </c>
      <c r="G188" s="41">
        <v>3.92</v>
      </c>
      <c r="H188" s="4">
        <v>5.0999999999999996</v>
      </c>
      <c r="I188" s="4">
        <v>3.9</v>
      </c>
      <c r="J188" s="41">
        <v>3.7789999999999999</v>
      </c>
      <c r="K188" s="41">
        <v>3.9020000000000001</v>
      </c>
      <c r="L188" s="41">
        <v>5.2759999999999998</v>
      </c>
      <c r="M188" s="41">
        <v>3.8809999999999998</v>
      </c>
      <c r="N188" s="9">
        <v>4.75</v>
      </c>
      <c r="P188" s="58">
        <v>238.06052</v>
      </c>
    </row>
    <row r="189" spans="1:16" x14ac:dyDescent="0.35">
      <c r="A189" s="6">
        <v>45689</v>
      </c>
      <c r="B189" t="s">
        <v>2020</v>
      </c>
      <c r="C189" s="4">
        <v>136</v>
      </c>
      <c r="D189" s="4">
        <v>139.30000000000001</v>
      </c>
      <c r="E189" s="4">
        <v>5.9</v>
      </c>
      <c r="F189" s="41">
        <v>3.45</v>
      </c>
      <c r="G189" s="41">
        <v>3.9569999999999999</v>
      </c>
      <c r="H189" s="4">
        <v>5.2</v>
      </c>
      <c r="I189" s="4">
        <v>4</v>
      </c>
      <c r="J189" s="41">
        <v>3.7080000000000002</v>
      </c>
      <c r="K189" s="41">
        <v>3.96</v>
      </c>
      <c r="L189" s="41">
        <v>5.1749999999999998</v>
      </c>
      <c r="M189" s="41">
        <v>3.9319999999999999</v>
      </c>
      <c r="N189" s="9">
        <v>4.5</v>
      </c>
      <c r="P189" s="58">
        <v>218.64806999999999</v>
      </c>
    </row>
    <row r="190" spans="1:16" x14ac:dyDescent="0.35">
      <c r="A190" s="6">
        <v>45717</v>
      </c>
      <c r="B190" t="s">
        <v>2021</v>
      </c>
      <c r="C190" s="4">
        <v>136.5</v>
      </c>
      <c r="D190" s="4">
        <v>139.80000000000001</v>
      </c>
      <c r="F190" s="41">
        <v>3.67</v>
      </c>
      <c r="G190" s="41">
        <v>3.91</v>
      </c>
      <c r="H190" s="4">
        <v>4.9000000000000004</v>
      </c>
      <c r="I190" s="4">
        <v>3.9</v>
      </c>
      <c r="J190" s="41">
        <v>3.5960000000000001</v>
      </c>
      <c r="K190" s="41">
        <v>3.9289999999999998</v>
      </c>
      <c r="L190" s="41">
        <v>5.0289999999999999</v>
      </c>
      <c r="M190" s="41">
        <v>3.93</v>
      </c>
      <c r="N190" s="9">
        <v>4.5</v>
      </c>
      <c r="P190" s="58">
        <v>472.94709999999998</v>
      </c>
    </row>
    <row r="191" spans="1:16" x14ac:dyDescent="0.35">
      <c r="B191" t="s">
        <v>2102</v>
      </c>
      <c r="N191" s="9">
        <v>4.5</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GE876"/>
  <sheetViews>
    <sheetView workbookViewId="0">
      <pane xSplit="7" ySplit="8" topLeftCell="H863" activePane="bottomRight" state="frozen"/>
      <selection activeCell="O33" sqref="O33"/>
      <selection pane="topRight" activeCell="O33" sqref="O33"/>
      <selection pane="bottomLeft" activeCell="O33" sqref="O33"/>
      <selection pane="bottomRight" activeCell="I875" sqref="I875"/>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s>
  <sheetData>
    <row r="1" spans="1:187"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 t="shared" ref="GD1" si="8">+GC1+1</f>
        <v>186</v>
      </c>
      <c r="GE1">
        <f t="shared" ref="GE1" si="9">+GD1+1</f>
        <v>187</v>
      </c>
    </row>
    <row r="2" spans="1:187" x14ac:dyDescent="0.35">
      <c r="A2" t="s">
        <v>1</v>
      </c>
      <c r="B2" t="s">
        <v>952</v>
      </c>
      <c r="C2" t="s">
        <v>953</v>
      </c>
      <c r="D2" t="s">
        <v>954</v>
      </c>
      <c r="E2" t="s">
        <v>955</v>
      </c>
      <c r="F2" t="s">
        <v>956</v>
      </c>
      <c r="H2" t="s">
        <v>942</v>
      </c>
      <c r="I2" t="s">
        <v>943</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944</v>
      </c>
      <c r="BS2" t="s">
        <v>945</v>
      </c>
      <c r="BU2" t="s">
        <v>1607</v>
      </c>
      <c r="BV2" t="s">
        <v>1608</v>
      </c>
      <c r="BW2" t="s">
        <v>1609</v>
      </c>
      <c r="BX2" t="s">
        <v>1610</v>
      </c>
      <c r="BY2" t="s">
        <v>1611</v>
      </c>
      <c r="BZ2" t="s">
        <v>1612</v>
      </c>
      <c r="CA2" t="s">
        <v>1613</v>
      </c>
      <c r="CB2" t="s">
        <v>1614</v>
      </c>
      <c r="CC2" t="s">
        <v>1615</v>
      </c>
      <c r="CD2" t="s">
        <v>1616</v>
      </c>
      <c r="CE2" t="s">
        <v>1617</v>
      </c>
      <c r="CF2" t="s">
        <v>1618</v>
      </c>
      <c r="CG2" t="s">
        <v>1619</v>
      </c>
      <c r="CH2" t="s">
        <v>1620</v>
      </c>
      <c r="CI2" t="s">
        <v>1621</v>
      </c>
      <c r="CJ2" t="s">
        <v>1622</v>
      </c>
      <c r="CK2" t="s">
        <v>1623</v>
      </c>
      <c r="CL2" t="s">
        <v>1624</v>
      </c>
      <c r="CM2" t="s">
        <v>1625</v>
      </c>
      <c r="CN2" t="s">
        <v>1626</v>
      </c>
      <c r="CO2" t="s">
        <v>1627</v>
      </c>
      <c r="CP2" t="s">
        <v>1628</v>
      </c>
      <c r="CQ2" t="s">
        <v>1629</v>
      </c>
      <c r="CR2" t="s">
        <v>1630</v>
      </c>
      <c r="CS2" t="s">
        <v>1631</v>
      </c>
      <c r="CT2" t="s">
        <v>1632</v>
      </c>
      <c r="CU2" t="s">
        <v>1633</v>
      </c>
      <c r="CV2" t="s">
        <v>1634</v>
      </c>
      <c r="CW2" t="s">
        <v>1635</v>
      </c>
      <c r="CX2" t="s">
        <v>1636</v>
      </c>
      <c r="CY2" t="s">
        <v>1637</v>
      </c>
      <c r="CZ2" t="s">
        <v>1638</v>
      </c>
      <c r="DA2" t="s">
        <v>1639</v>
      </c>
      <c r="DB2" t="s">
        <v>1640</v>
      </c>
      <c r="DC2" t="s">
        <v>1641</v>
      </c>
      <c r="DD2" t="s">
        <v>1642</v>
      </c>
      <c r="DE2" t="s">
        <v>1798</v>
      </c>
      <c r="DF2" t="s">
        <v>1799</v>
      </c>
      <c r="DG2" t="s">
        <v>1800</v>
      </c>
      <c r="DH2" t="s">
        <v>1801</v>
      </c>
      <c r="DI2" t="s">
        <v>1802</v>
      </c>
      <c r="DJ2" t="s">
        <v>1803</v>
      </c>
      <c r="DK2" t="s">
        <v>1804</v>
      </c>
      <c r="DL2" t="s">
        <v>1805</v>
      </c>
      <c r="DM2" t="s">
        <v>1806</v>
      </c>
      <c r="DN2" t="s">
        <v>1807</v>
      </c>
      <c r="DO2" t="s">
        <v>1808</v>
      </c>
      <c r="DP2" t="s">
        <v>1809</v>
      </c>
      <c r="DR2" t="s">
        <v>1643</v>
      </c>
      <c r="DS2" t="s">
        <v>1644</v>
      </c>
      <c r="DT2" t="s">
        <v>1645</v>
      </c>
      <c r="DU2" t="s">
        <v>1646</v>
      </c>
      <c r="DV2" t="s">
        <v>1647</v>
      </c>
      <c r="DW2" t="s">
        <v>1648</v>
      </c>
      <c r="DX2" t="s">
        <v>1649</v>
      </c>
      <c r="DY2" t="s">
        <v>1650</v>
      </c>
      <c r="DZ2" t="s">
        <v>1651</v>
      </c>
      <c r="EA2" t="s">
        <v>1652</v>
      </c>
      <c r="EB2" t="s">
        <v>1653</v>
      </c>
      <c r="EC2" t="s">
        <v>1654</v>
      </c>
      <c r="ED2" t="s">
        <v>1655</v>
      </c>
      <c r="EE2" t="s">
        <v>1656</v>
      </c>
      <c r="EF2" t="s">
        <v>1657</v>
      </c>
      <c r="EG2" t="s">
        <v>1658</v>
      </c>
      <c r="EH2" t="s">
        <v>1659</v>
      </c>
      <c r="EI2" t="s">
        <v>1660</v>
      </c>
      <c r="EJ2" t="s">
        <v>1661</v>
      </c>
      <c r="EK2" t="s">
        <v>1662</v>
      </c>
      <c r="EL2" t="s">
        <v>1663</v>
      </c>
      <c r="EM2" t="s">
        <v>1664</v>
      </c>
      <c r="EN2" t="s">
        <v>1665</v>
      </c>
      <c r="EO2" t="s">
        <v>1666</v>
      </c>
      <c r="EP2" t="s">
        <v>1667</v>
      </c>
      <c r="EQ2" t="s">
        <v>1668</v>
      </c>
      <c r="ER2" t="s">
        <v>1669</v>
      </c>
      <c r="ES2" t="s">
        <v>1670</v>
      </c>
      <c r="ET2" t="s">
        <v>1671</v>
      </c>
      <c r="EU2" t="s">
        <v>1672</v>
      </c>
      <c r="EV2" t="s">
        <v>1673</v>
      </c>
      <c r="EW2" t="s">
        <v>1674</v>
      </c>
      <c r="EX2" t="s">
        <v>1675</v>
      </c>
      <c r="EY2" t="s">
        <v>1676</v>
      </c>
      <c r="EZ2" t="s">
        <v>1677</v>
      </c>
      <c r="FA2" t="s">
        <v>1678</v>
      </c>
      <c r="FB2" t="s">
        <v>1846</v>
      </c>
      <c r="FC2" t="s">
        <v>1847</v>
      </c>
      <c r="FD2" t="s">
        <v>1848</v>
      </c>
      <c r="FE2" t="s">
        <v>1849</v>
      </c>
      <c r="FF2" t="s">
        <v>1850</v>
      </c>
      <c r="FG2" t="s">
        <v>1851</v>
      </c>
      <c r="FH2" t="s">
        <v>1852</v>
      </c>
      <c r="FI2" t="s">
        <v>1853</v>
      </c>
      <c r="FJ2" t="s">
        <v>1854</v>
      </c>
      <c r="FK2" t="s">
        <v>1855</v>
      </c>
      <c r="FL2" t="s">
        <v>1856</v>
      </c>
      <c r="FM2" t="s">
        <v>1857</v>
      </c>
      <c r="FO2" t="s">
        <v>1568</v>
      </c>
      <c r="FP2" t="s">
        <v>1569</v>
      </c>
      <c r="FQ2" t="s">
        <v>1570</v>
      </c>
      <c r="FR2" t="s">
        <v>1715</v>
      </c>
      <c r="FX2" t="s">
        <v>1983</v>
      </c>
      <c r="FY2" t="s">
        <v>1984</v>
      </c>
      <c r="FZ2" t="s">
        <v>1985</v>
      </c>
      <c r="GA2" t="s">
        <v>1986</v>
      </c>
      <c r="GB2" t="s">
        <v>1987</v>
      </c>
      <c r="GD2" t="s">
        <v>1969</v>
      </c>
      <c r="GE2" t="s">
        <v>2095</v>
      </c>
    </row>
    <row r="3" spans="1:187" x14ac:dyDescent="0.35">
      <c r="G3" s="3" t="s">
        <v>190</v>
      </c>
      <c r="H3" t="s">
        <v>810</v>
      </c>
      <c r="I3" t="s">
        <v>811</v>
      </c>
      <c r="J3" t="s">
        <v>812</v>
      </c>
      <c r="K3" t="s">
        <v>813</v>
      </c>
      <c r="L3" t="s">
        <v>814</v>
      </c>
      <c r="M3" t="s">
        <v>815</v>
      </c>
      <c r="N3" t="s">
        <v>816</v>
      </c>
      <c r="O3" t="s">
        <v>817</v>
      </c>
      <c r="P3" t="s">
        <v>818</v>
      </c>
      <c r="Q3" t="s">
        <v>819</v>
      </c>
      <c r="R3" t="s">
        <v>820</v>
      </c>
      <c r="S3" t="s">
        <v>821</v>
      </c>
      <c r="T3" t="s">
        <v>822</v>
      </c>
      <c r="U3" t="s">
        <v>823</v>
      </c>
      <c r="V3" t="s">
        <v>824</v>
      </c>
      <c r="W3" t="s">
        <v>825</v>
      </c>
      <c r="X3" t="s">
        <v>826</v>
      </c>
      <c r="Y3" t="s">
        <v>827</v>
      </c>
      <c r="Z3" t="s">
        <v>828</v>
      </c>
      <c r="AA3" t="s">
        <v>829</v>
      </c>
      <c r="AB3" t="s">
        <v>830</v>
      </c>
      <c r="AC3" t="s">
        <v>831</v>
      </c>
      <c r="AD3" t="s">
        <v>832</v>
      </c>
      <c r="AE3" t="s">
        <v>833</v>
      </c>
      <c r="AF3" t="s">
        <v>834</v>
      </c>
      <c r="AG3" t="s">
        <v>835</v>
      </c>
      <c r="AH3" t="s">
        <v>836</v>
      </c>
      <c r="AI3" t="s">
        <v>837</v>
      </c>
      <c r="AJ3" t="s">
        <v>838</v>
      </c>
      <c r="AK3" t="s">
        <v>839</v>
      </c>
      <c r="AL3" t="s">
        <v>840</v>
      </c>
      <c r="AM3" t="s">
        <v>841</v>
      </c>
      <c r="AN3" t="s">
        <v>842</v>
      </c>
      <c r="AO3" t="s">
        <v>843</v>
      </c>
      <c r="AP3" t="s">
        <v>844</v>
      </c>
      <c r="AQ3" t="s">
        <v>845</v>
      </c>
      <c r="AR3" t="s">
        <v>846</v>
      </c>
      <c r="AS3" t="s">
        <v>847</v>
      </c>
      <c r="AT3" t="s">
        <v>848</v>
      </c>
      <c r="AU3" t="s">
        <v>849</v>
      </c>
      <c r="AV3" t="s">
        <v>850</v>
      </c>
      <c r="AW3" t="s">
        <v>851</v>
      </c>
      <c r="AX3" t="s">
        <v>852</v>
      </c>
      <c r="AY3" t="s">
        <v>853</v>
      </c>
      <c r="AZ3" t="s">
        <v>854</v>
      </c>
      <c r="BA3" t="s">
        <v>855</v>
      </c>
      <c r="BB3" t="s">
        <v>856</v>
      </c>
      <c r="BC3" t="s">
        <v>857</v>
      </c>
      <c r="BD3" t="s">
        <v>858</v>
      </c>
      <c r="BE3" t="s">
        <v>859</v>
      </c>
      <c r="BF3" t="s">
        <v>860</v>
      </c>
      <c r="BG3" t="s">
        <v>861</v>
      </c>
      <c r="BH3" t="s">
        <v>862</v>
      </c>
      <c r="BI3" t="s">
        <v>863</v>
      </c>
      <c r="BJ3" t="s">
        <v>864</v>
      </c>
      <c r="BK3" t="s">
        <v>865</v>
      </c>
      <c r="BL3" t="s">
        <v>866</v>
      </c>
      <c r="BM3" t="s">
        <v>867</v>
      </c>
      <c r="BN3" t="s">
        <v>868</v>
      </c>
      <c r="BO3" t="s">
        <v>869</v>
      </c>
      <c r="BP3" t="s">
        <v>870</v>
      </c>
      <c r="BQ3" t="s">
        <v>871</v>
      </c>
      <c r="BR3" t="s">
        <v>872</v>
      </c>
      <c r="BS3" t="s">
        <v>873</v>
      </c>
      <c r="BU3" t="s">
        <v>1571</v>
      </c>
      <c r="BV3" t="s">
        <v>1572</v>
      </c>
      <c r="BW3" t="s">
        <v>1573</v>
      </c>
      <c r="BX3" t="s">
        <v>1574</v>
      </c>
      <c r="BY3" t="s">
        <v>1575</v>
      </c>
      <c r="BZ3" t="s">
        <v>1576</v>
      </c>
      <c r="CA3" t="s">
        <v>1577</v>
      </c>
      <c r="CB3" t="s">
        <v>1578</v>
      </c>
      <c r="CC3" t="s">
        <v>1579</v>
      </c>
      <c r="CD3" t="s">
        <v>1580</v>
      </c>
      <c r="CE3" t="s">
        <v>1581</v>
      </c>
      <c r="CF3" t="s">
        <v>1582</v>
      </c>
      <c r="CG3" t="s">
        <v>1583</v>
      </c>
      <c r="CH3" t="s">
        <v>1584</v>
      </c>
      <c r="CI3" t="s">
        <v>1585</v>
      </c>
      <c r="CJ3" t="s">
        <v>1586</v>
      </c>
      <c r="CK3" t="s">
        <v>1587</v>
      </c>
      <c r="CL3" t="s">
        <v>1588</v>
      </c>
      <c r="CM3" t="s">
        <v>1589</v>
      </c>
      <c r="CN3" t="s">
        <v>1590</v>
      </c>
      <c r="CO3" t="s">
        <v>1591</v>
      </c>
      <c r="CP3" t="s">
        <v>1592</v>
      </c>
      <c r="CQ3" t="s">
        <v>1593</v>
      </c>
      <c r="CR3" t="s">
        <v>1594</v>
      </c>
      <c r="CS3" t="s">
        <v>1595</v>
      </c>
      <c r="CT3" t="s">
        <v>1596</v>
      </c>
      <c r="CU3" t="s">
        <v>1597</v>
      </c>
      <c r="CV3" t="s">
        <v>1598</v>
      </c>
      <c r="CW3" t="s">
        <v>1599</v>
      </c>
      <c r="CX3" t="s">
        <v>1600</v>
      </c>
      <c r="CY3" t="s">
        <v>1601</v>
      </c>
      <c r="CZ3" t="s">
        <v>1602</v>
      </c>
      <c r="DA3" t="s">
        <v>1603</v>
      </c>
      <c r="DB3" t="s">
        <v>1604</v>
      </c>
      <c r="DC3" t="s">
        <v>1605</v>
      </c>
      <c r="DD3" t="s">
        <v>1606</v>
      </c>
      <c r="DE3" t="s">
        <v>1810</v>
      </c>
      <c r="DF3" t="s">
        <v>1811</v>
      </c>
      <c r="DG3" t="s">
        <v>1812</v>
      </c>
      <c r="DH3" t="s">
        <v>1813</v>
      </c>
      <c r="DI3" t="s">
        <v>1814</v>
      </c>
      <c r="DJ3" t="s">
        <v>1815</v>
      </c>
      <c r="DK3" t="s">
        <v>1816</v>
      </c>
      <c r="DL3" t="s">
        <v>1817</v>
      </c>
      <c r="DM3" t="s">
        <v>1818</v>
      </c>
      <c r="DN3" t="s">
        <v>1819</v>
      </c>
      <c r="DO3" t="s">
        <v>1820</v>
      </c>
      <c r="DP3" t="s">
        <v>1821</v>
      </c>
      <c r="DR3" t="s">
        <v>1679</v>
      </c>
      <c r="DS3" t="s">
        <v>1680</v>
      </c>
      <c r="DT3" t="s">
        <v>1681</v>
      </c>
      <c r="DU3" t="s">
        <v>1682</v>
      </c>
      <c r="DV3" t="s">
        <v>1683</v>
      </c>
      <c r="DW3" t="s">
        <v>1684</v>
      </c>
      <c r="DX3" t="s">
        <v>1685</v>
      </c>
      <c r="DY3" t="s">
        <v>1686</v>
      </c>
      <c r="DZ3" t="s">
        <v>1687</v>
      </c>
      <c r="EA3" t="s">
        <v>1688</v>
      </c>
      <c r="EB3" t="s">
        <v>1689</v>
      </c>
      <c r="EC3" t="s">
        <v>1690</v>
      </c>
      <c r="ED3" t="s">
        <v>1691</v>
      </c>
      <c r="EE3" t="s">
        <v>1692</v>
      </c>
      <c r="EF3" t="s">
        <v>1693</v>
      </c>
      <c r="EG3" t="s">
        <v>1694</v>
      </c>
      <c r="EH3" t="s">
        <v>1695</v>
      </c>
      <c r="EI3" t="s">
        <v>1696</v>
      </c>
      <c r="EJ3" t="s">
        <v>1697</v>
      </c>
      <c r="EK3" t="s">
        <v>1698</v>
      </c>
      <c r="EL3" t="s">
        <v>1699</v>
      </c>
      <c r="EM3" t="s">
        <v>1700</v>
      </c>
      <c r="EN3" t="s">
        <v>1701</v>
      </c>
      <c r="EO3" t="s">
        <v>1702</v>
      </c>
      <c r="EP3" t="s">
        <v>1703</v>
      </c>
      <c r="EQ3" t="s">
        <v>1704</v>
      </c>
      <c r="ER3" t="s">
        <v>1705</v>
      </c>
      <c r="ES3" t="s">
        <v>1706</v>
      </c>
      <c r="ET3" t="s">
        <v>1707</v>
      </c>
      <c r="EU3" t="s">
        <v>1708</v>
      </c>
      <c r="EV3" t="s">
        <v>1709</v>
      </c>
      <c r="EW3" t="s">
        <v>1710</v>
      </c>
      <c r="EX3" t="s">
        <v>1711</v>
      </c>
      <c r="EY3" t="s">
        <v>1712</v>
      </c>
      <c r="EZ3" t="s">
        <v>1713</v>
      </c>
      <c r="FA3" t="s">
        <v>1714</v>
      </c>
      <c r="FB3" t="s">
        <v>1834</v>
      </c>
      <c r="FC3" t="s">
        <v>1835</v>
      </c>
      <c r="FD3" t="s">
        <v>1836</v>
      </c>
      <c r="FE3" t="s">
        <v>1837</v>
      </c>
      <c r="FF3" t="s">
        <v>1838</v>
      </c>
      <c r="FG3" t="s">
        <v>1839</v>
      </c>
      <c r="FH3" t="s">
        <v>1840</v>
      </c>
      <c r="FI3" t="s">
        <v>1841</v>
      </c>
      <c r="FJ3" t="s">
        <v>1842</v>
      </c>
      <c r="FK3" t="s">
        <v>1843</v>
      </c>
      <c r="FL3" t="s">
        <v>1844</v>
      </c>
      <c r="FM3" t="s">
        <v>1845</v>
      </c>
      <c r="FO3" t="s">
        <v>1567</v>
      </c>
      <c r="FP3" s="2" t="s">
        <v>1874</v>
      </c>
      <c r="FQ3" t="s">
        <v>1877</v>
      </c>
      <c r="FT3" t="s">
        <v>188</v>
      </c>
      <c r="FU3" t="s">
        <v>189</v>
      </c>
      <c r="FV3" s="2" t="s">
        <v>1433</v>
      </c>
      <c r="FX3" s="2" t="s">
        <v>1970</v>
      </c>
      <c r="FY3" s="2" t="s">
        <v>1971</v>
      </c>
      <c r="FZ3" s="2" t="s">
        <v>1972</v>
      </c>
      <c r="GA3" s="2" t="s">
        <v>1973</v>
      </c>
      <c r="GB3" s="2" t="s">
        <v>1974</v>
      </c>
    </row>
    <row r="4" spans="1:187" s="5" customFormat="1" ht="72.5" x14ac:dyDescent="0.35">
      <c r="G4" s="5" t="s">
        <v>13</v>
      </c>
      <c r="H4" s="5" t="s">
        <v>875</v>
      </c>
      <c r="I4" s="5" t="s">
        <v>877</v>
      </c>
      <c r="J4" s="5" t="s">
        <v>879</v>
      </c>
      <c r="K4" s="5" t="s">
        <v>881</v>
      </c>
      <c r="L4" s="5" t="s">
        <v>882</v>
      </c>
      <c r="M4" s="5" t="s">
        <v>883</v>
      </c>
      <c r="N4" s="5" t="s">
        <v>884</v>
      </c>
      <c r="O4" s="5" t="s">
        <v>885</v>
      </c>
      <c r="P4" s="5" t="s">
        <v>886</v>
      </c>
      <c r="Q4" s="5" t="s">
        <v>887</v>
      </c>
      <c r="R4" s="5" t="s">
        <v>888</v>
      </c>
      <c r="S4" s="5" t="s">
        <v>889</v>
      </c>
      <c r="T4" s="5" t="s">
        <v>890</v>
      </c>
      <c r="U4" s="5" t="s">
        <v>891</v>
      </c>
      <c r="V4" s="5" t="s">
        <v>892</v>
      </c>
      <c r="W4" s="5" t="s">
        <v>893</v>
      </c>
      <c r="X4" s="5" t="s">
        <v>894</v>
      </c>
      <c r="Y4" s="5" t="s">
        <v>895</v>
      </c>
      <c r="Z4" s="5" t="s">
        <v>896</v>
      </c>
      <c r="AA4" s="5" t="s">
        <v>897</v>
      </c>
      <c r="AB4" s="5" t="s">
        <v>898</v>
      </c>
      <c r="AC4" s="5" t="s">
        <v>899</v>
      </c>
      <c r="AD4" s="5" t="s">
        <v>900</v>
      </c>
      <c r="AE4" s="5" t="s">
        <v>901</v>
      </c>
      <c r="AF4" s="5" t="s">
        <v>902</v>
      </c>
      <c r="AG4" s="5" t="s">
        <v>903</v>
      </c>
      <c r="AH4" s="5" t="s">
        <v>904</v>
      </c>
      <c r="AI4" s="5" t="s">
        <v>905</v>
      </c>
      <c r="AJ4" s="5" t="s">
        <v>906</v>
      </c>
      <c r="AK4" s="5" t="s">
        <v>907</v>
      </c>
      <c r="AL4" s="5" t="s">
        <v>908</v>
      </c>
      <c r="AM4" s="5" t="s">
        <v>909</v>
      </c>
      <c r="AN4" s="5" t="s">
        <v>910</v>
      </c>
      <c r="AO4" s="5" t="s">
        <v>911</v>
      </c>
      <c r="AP4" s="5" t="s">
        <v>912</v>
      </c>
      <c r="AQ4" s="5" t="s">
        <v>913</v>
      </c>
      <c r="AR4" s="5" t="s">
        <v>914</v>
      </c>
      <c r="AS4" s="5" t="s">
        <v>915</v>
      </c>
      <c r="AT4" s="5" t="s">
        <v>916</v>
      </c>
      <c r="AU4" s="5" t="s">
        <v>917</v>
      </c>
      <c r="AV4" s="5" t="s">
        <v>918</v>
      </c>
      <c r="AW4" s="5" t="s">
        <v>919</v>
      </c>
      <c r="AX4" s="5" t="s">
        <v>920</v>
      </c>
      <c r="AY4" s="5" t="s">
        <v>921</v>
      </c>
      <c r="AZ4" s="5" t="s">
        <v>922</v>
      </c>
      <c r="BA4" s="5" t="s">
        <v>923</v>
      </c>
      <c r="BB4" s="5" t="s">
        <v>924</v>
      </c>
      <c r="BC4" s="5" t="s">
        <v>925</v>
      </c>
      <c r="BD4" s="5" t="s">
        <v>926</v>
      </c>
      <c r="BE4" s="5" t="s">
        <v>927</v>
      </c>
      <c r="BF4" s="5" t="s">
        <v>928</v>
      </c>
      <c r="BG4" s="5" t="s">
        <v>929</v>
      </c>
      <c r="BH4" s="5" t="s">
        <v>930</v>
      </c>
      <c r="BI4" s="5" t="s">
        <v>931</v>
      </c>
      <c r="BJ4" s="5" t="s">
        <v>932</v>
      </c>
      <c r="BK4" s="5" t="s">
        <v>933</v>
      </c>
      <c r="BL4" s="5" t="s">
        <v>934</v>
      </c>
      <c r="BM4" s="5" t="s">
        <v>935</v>
      </c>
      <c r="BN4" s="5" t="s">
        <v>936</v>
      </c>
      <c r="BO4" s="5" t="s">
        <v>937</v>
      </c>
      <c r="BP4" s="5" t="s">
        <v>938</v>
      </c>
      <c r="BQ4" s="5" t="s">
        <v>939</v>
      </c>
      <c r="BR4" s="5" t="s">
        <v>940</v>
      </c>
      <c r="BS4" s="5" t="s">
        <v>941</v>
      </c>
      <c r="BU4" s="5" t="s">
        <v>1719</v>
      </c>
      <c r="BV4" s="5" t="s">
        <v>1720</v>
      </c>
      <c r="BW4" s="5" t="s">
        <v>1721</v>
      </c>
      <c r="BX4" s="5" t="s">
        <v>1722</v>
      </c>
      <c r="BY4" s="5" t="s">
        <v>1723</v>
      </c>
      <c r="BZ4" s="5" t="s">
        <v>1724</v>
      </c>
      <c r="CA4" s="5" t="s">
        <v>1725</v>
      </c>
      <c r="CB4" s="5" t="s">
        <v>1726</v>
      </c>
      <c r="CC4" s="5" t="s">
        <v>1727</v>
      </c>
      <c r="CD4" s="5" t="s">
        <v>1728</v>
      </c>
      <c r="CE4" s="5" t="s">
        <v>1729</v>
      </c>
      <c r="CF4" s="5" t="s">
        <v>1731</v>
      </c>
      <c r="CG4" s="5" t="s">
        <v>1733</v>
      </c>
      <c r="CH4" s="5" t="s">
        <v>1735</v>
      </c>
      <c r="CI4" s="5" t="s">
        <v>1736</v>
      </c>
      <c r="CJ4" s="5" t="s">
        <v>1737</v>
      </c>
      <c r="CK4" s="5" t="s">
        <v>1738</v>
      </c>
      <c r="CL4" s="5" t="s">
        <v>1740</v>
      </c>
      <c r="CM4" s="5" t="s">
        <v>1742</v>
      </c>
      <c r="CN4" s="5" t="s">
        <v>1743</v>
      </c>
      <c r="CO4" s="5" t="s">
        <v>1744</v>
      </c>
      <c r="CP4" s="5" t="s">
        <v>1745</v>
      </c>
      <c r="CQ4" s="5" t="s">
        <v>1746</v>
      </c>
      <c r="CR4" s="5" t="s">
        <v>1747</v>
      </c>
      <c r="CS4" s="5" t="s">
        <v>1748</v>
      </c>
      <c r="CT4" s="5" t="s">
        <v>1749</v>
      </c>
      <c r="CU4" s="5" t="s">
        <v>1750</v>
      </c>
      <c r="CV4" s="5" t="s">
        <v>1751</v>
      </c>
      <c r="CW4" s="5" t="s">
        <v>1752</v>
      </c>
      <c r="CX4" s="5" t="s">
        <v>1753</v>
      </c>
      <c r="CY4" s="5" t="s">
        <v>1754</v>
      </c>
      <c r="CZ4" s="5" t="s">
        <v>1755</v>
      </c>
      <c r="DA4" s="5" t="s">
        <v>1756</v>
      </c>
      <c r="DB4" s="5" t="s">
        <v>1757</v>
      </c>
      <c r="DC4" s="5" t="s">
        <v>1758</v>
      </c>
      <c r="DD4" s="5" t="s">
        <v>1759</v>
      </c>
      <c r="DE4" s="5" t="s">
        <v>1822</v>
      </c>
      <c r="DF4" s="5" t="s">
        <v>1823</v>
      </c>
      <c r="DG4" s="5" t="s">
        <v>1824</v>
      </c>
      <c r="DH4" s="5" t="s">
        <v>1825</v>
      </c>
      <c r="DI4" s="5" t="s">
        <v>1826</v>
      </c>
      <c r="DJ4" s="5" t="s">
        <v>1827</v>
      </c>
      <c r="DK4" s="5" t="s">
        <v>1828</v>
      </c>
      <c r="DL4" s="5" t="s">
        <v>1829</v>
      </c>
      <c r="DM4" s="5" t="s">
        <v>1830</v>
      </c>
      <c r="DN4" s="5" t="s">
        <v>1831</v>
      </c>
      <c r="DO4" s="5" t="s">
        <v>1832</v>
      </c>
      <c r="DP4" s="5" t="s">
        <v>1833</v>
      </c>
      <c r="DR4" s="5" t="s">
        <v>1761</v>
      </c>
      <c r="DS4" s="5" t="s">
        <v>1762</v>
      </c>
      <c r="DT4" s="5" t="s">
        <v>1763</v>
      </c>
      <c r="DU4" s="5" t="s">
        <v>1764</v>
      </c>
      <c r="DV4" s="5" t="s">
        <v>1765</v>
      </c>
      <c r="DW4" s="5" t="s">
        <v>1766</v>
      </c>
      <c r="DX4" s="5" t="s">
        <v>1767</v>
      </c>
      <c r="DY4" s="5" t="s">
        <v>1768</v>
      </c>
      <c r="DZ4" s="5" t="s">
        <v>1769</v>
      </c>
      <c r="EA4" s="5" t="s">
        <v>1770</v>
      </c>
      <c r="EB4" s="5" t="s">
        <v>1771</v>
      </c>
      <c r="EC4" s="5" t="s">
        <v>1772</v>
      </c>
      <c r="ED4" s="5" t="s">
        <v>1773</v>
      </c>
      <c r="EE4" s="5" t="s">
        <v>1774</v>
      </c>
      <c r="EF4" s="5" t="s">
        <v>1775</v>
      </c>
      <c r="EG4" s="5" t="s">
        <v>1776</v>
      </c>
      <c r="EH4" s="5" t="s">
        <v>1777</v>
      </c>
      <c r="EI4" s="5" t="s">
        <v>1778</v>
      </c>
      <c r="EJ4" s="5" t="s">
        <v>1779</v>
      </c>
      <c r="EK4" s="5" t="s">
        <v>1780</v>
      </c>
      <c r="EL4" s="5" t="s">
        <v>1781</v>
      </c>
      <c r="EM4" s="5" t="s">
        <v>1782</v>
      </c>
      <c r="EN4" s="5" t="s">
        <v>1783</v>
      </c>
      <c r="EO4" s="5" t="s">
        <v>1784</v>
      </c>
      <c r="EP4" s="5" t="s">
        <v>1785</v>
      </c>
      <c r="EQ4" s="5" t="s">
        <v>1786</v>
      </c>
      <c r="ER4" s="5" t="s">
        <v>1787</v>
      </c>
      <c r="ES4" s="5" t="s">
        <v>1788</v>
      </c>
      <c r="ET4" s="5" t="s">
        <v>1789</v>
      </c>
      <c r="EU4" s="5" t="s">
        <v>1790</v>
      </c>
      <c r="EV4" s="5" t="s">
        <v>1791</v>
      </c>
      <c r="EW4" s="5" t="s">
        <v>1792</v>
      </c>
      <c r="EX4" s="5" t="s">
        <v>1793</v>
      </c>
      <c r="EY4" s="5" t="s">
        <v>1794</v>
      </c>
      <c r="EZ4" s="5" t="s">
        <v>1795</v>
      </c>
      <c r="FA4" s="5" t="s">
        <v>1796</v>
      </c>
      <c r="FB4" s="5" t="s">
        <v>1858</v>
      </c>
      <c r="FC4" s="5" t="s">
        <v>1859</v>
      </c>
      <c r="FD4" s="5" t="s">
        <v>1860</v>
      </c>
      <c r="FE4" s="5" t="s">
        <v>1861</v>
      </c>
      <c r="FF4" s="5" t="s">
        <v>1862</v>
      </c>
      <c r="FG4" s="5" t="s">
        <v>1863</v>
      </c>
      <c r="FH4" s="5" t="s">
        <v>1864</v>
      </c>
      <c r="FI4" s="5" t="s">
        <v>1865</v>
      </c>
      <c r="FJ4" s="5" t="s">
        <v>1866</v>
      </c>
      <c r="FK4" s="5" t="s">
        <v>1867</v>
      </c>
      <c r="FL4" s="5" t="s">
        <v>1868</v>
      </c>
      <c r="FM4" s="5" t="s">
        <v>1869</v>
      </c>
      <c r="FO4" s="5" t="s">
        <v>1716</v>
      </c>
      <c r="FP4" s="5" t="s">
        <v>1876</v>
      </c>
      <c r="FQ4" s="5" t="s">
        <v>1879</v>
      </c>
      <c r="FT4" s="5" t="s">
        <v>194</v>
      </c>
      <c r="FU4" s="5" t="s">
        <v>195</v>
      </c>
      <c r="FV4" s="5" t="s">
        <v>1436</v>
      </c>
      <c r="FX4" s="5" t="s">
        <v>1977</v>
      </c>
      <c r="FY4" s="5" t="s">
        <v>1978</v>
      </c>
      <c r="FZ4" s="5" t="s">
        <v>1979</v>
      </c>
      <c r="GA4" s="5" t="s">
        <v>1980</v>
      </c>
      <c r="GB4" s="5" t="s">
        <v>1982</v>
      </c>
    </row>
    <row r="5" spans="1:187" x14ac:dyDescent="0.35">
      <c r="G5" t="s">
        <v>12</v>
      </c>
      <c r="H5" t="s">
        <v>1884</v>
      </c>
      <c r="I5" t="s">
        <v>876</v>
      </c>
      <c r="J5" t="s">
        <v>878</v>
      </c>
      <c r="K5" t="s">
        <v>878</v>
      </c>
      <c r="L5" t="s">
        <v>878</v>
      </c>
      <c r="M5" t="s">
        <v>878</v>
      </c>
      <c r="N5" t="s">
        <v>878</v>
      </c>
      <c r="O5" t="s">
        <v>878</v>
      </c>
      <c r="P5" t="s">
        <v>878</v>
      </c>
      <c r="Q5" t="s">
        <v>878</v>
      </c>
      <c r="R5" t="s">
        <v>878</v>
      </c>
      <c r="S5" t="s">
        <v>878</v>
      </c>
      <c r="T5" t="s">
        <v>878</v>
      </c>
      <c r="U5" t="s">
        <v>878</v>
      </c>
      <c r="V5" t="s">
        <v>878</v>
      </c>
      <c r="W5" t="s">
        <v>878</v>
      </c>
      <c r="X5" t="s">
        <v>878</v>
      </c>
      <c r="Y5" t="s">
        <v>878</v>
      </c>
      <c r="Z5" t="s">
        <v>878</v>
      </c>
      <c r="AA5" t="s">
        <v>878</v>
      </c>
      <c r="AB5" t="s">
        <v>878</v>
      </c>
      <c r="AC5" t="s">
        <v>878</v>
      </c>
      <c r="AD5" t="s">
        <v>878</v>
      </c>
      <c r="AE5" t="s">
        <v>878</v>
      </c>
      <c r="AF5" t="s">
        <v>878</v>
      </c>
      <c r="AG5" t="s">
        <v>878</v>
      </c>
      <c r="AH5" t="s">
        <v>878</v>
      </c>
      <c r="AI5" t="s">
        <v>878</v>
      </c>
      <c r="AJ5" t="s">
        <v>878</v>
      </c>
      <c r="AK5" t="s">
        <v>878</v>
      </c>
      <c r="AL5" t="s">
        <v>878</v>
      </c>
      <c r="AM5" t="s">
        <v>878</v>
      </c>
      <c r="AN5" t="s">
        <v>878</v>
      </c>
      <c r="AO5" t="s">
        <v>878</v>
      </c>
      <c r="AP5" t="s">
        <v>878</v>
      </c>
      <c r="AQ5" t="s">
        <v>878</v>
      </c>
      <c r="AR5" t="s">
        <v>878</v>
      </c>
      <c r="AS5" t="s">
        <v>878</v>
      </c>
      <c r="AT5" t="s">
        <v>878</v>
      </c>
      <c r="AU5" t="s">
        <v>878</v>
      </c>
      <c r="AV5" t="s">
        <v>878</v>
      </c>
      <c r="AW5" t="s">
        <v>878</v>
      </c>
      <c r="AX5" t="s">
        <v>878</v>
      </c>
      <c r="AY5" t="s">
        <v>878</v>
      </c>
      <c r="AZ5" t="s">
        <v>878</v>
      </c>
      <c r="BA5" t="s">
        <v>878</v>
      </c>
      <c r="BB5" t="s">
        <v>878</v>
      </c>
      <c r="BC5" t="s">
        <v>878</v>
      </c>
      <c r="BD5" t="s">
        <v>878</v>
      </c>
      <c r="BE5" t="s">
        <v>878</v>
      </c>
      <c r="BF5" t="s">
        <v>878</v>
      </c>
      <c r="BG5" t="s">
        <v>878</v>
      </c>
      <c r="BH5" t="s">
        <v>878</v>
      </c>
      <c r="BI5" t="s">
        <v>878</v>
      </c>
      <c r="BJ5" t="s">
        <v>878</v>
      </c>
      <c r="BK5" t="s">
        <v>878</v>
      </c>
      <c r="BL5" t="s">
        <v>878</v>
      </c>
      <c r="BM5" t="s">
        <v>878</v>
      </c>
      <c r="BN5" t="s">
        <v>878</v>
      </c>
      <c r="BO5" t="s">
        <v>878</v>
      </c>
      <c r="BP5" t="s">
        <v>878</v>
      </c>
      <c r="BQ5" t="s">
        <v>878</v>
      </c>
      <c r="BR5" t="s">
        <v>1931</v>
      </c>
      <c r="BS5" t="s">
        <v>1931</v>
      </c>
      <c r="BU5" t="s">
        <v>1718</v>
      </c>
      <c r="BV5" t="s">
        <v>1718</v>
      </c>
      <c r="BW5" t="s">
        <v>1718</v>
      </c>
      <c r="BX5" t="s">
        <v>1718</v>
      </c>
      <c r="BY5" t="s">
        <v>1718</v>
      </c>
      <c r="BZ5" t="s">
        <v>1718</v>
      </c>
      <c r="CA5" t="s">
        <v>1718</v>
      </c>
      <c r="CB5" t="s">
        <v>1718</v>
      </c>
      <c r="CC5" t="s">
        <v>1718</v>
      </c>
      <c r="CD5" t="s">
        <v>1718</v>
      </c>
      <c r="CE5" t="s">
        <v>1718</v>
      </c>
      <c r="CF5" t="s">
        <v>1730</v>
      </c>
      <c r="CG5" t="s">
        <v>1732</v>
      </c>
      <c r="CH5" t="s">
        <v>1734</v>
      </c>
      <c r="CI5" t="s">
        <v>1734</v>
      </c>
      <c r="CJ5" t="s">
        <v>1734</v>
      </c>
      <c r="CK5" t="s">
        <v>1734</v>
      </c>
      <c r="CL5" t="s">
        <v>1739</v>
      </c>
      <c r="CM5" t="s">
        <v>1741</v>
      </c>
      <c r="CN5" t="s">
        <v>1741</v>
      </c>
      <c r="CO5" t="s">
        <v>1741</v>
      </c>
      <c r="CP5" t="s">
        <v>1741</v>
      </c>
      <c r="CQ5" t="s">
        <v>1741</v>
      </c>
      <c r="CR5" t="s">
        <v>1741</v>
      </c>
      <c r="CS5" t="s">
        <v>1741</v>
      </c>
      <c r="CT5" t="s">
        <v>1741</v>
      </c>
      <c r="CU5" t="s">
        <v>1741</v>
      </c>
      <c r="CV5" t="s">
        <v>1741</v>
      </c>
      <c r="CW5" t="s">
        <v>1741</v>
      </c>
      <c r="CX5" t="s">
        <v>1741</v>
      </c>
      <c r="CY5" t="s">
        <v>1741</v>
      </c>
      <c r="CZ5" t="s">
        <v>1741</v>
      </c>
      <c r="DA5" t="s">
        <v>1741</v>
      </c>
      <c r="DB5" t="s">
        <v>1741</v>
      </c>
      <c r="DC5" t="s">
        <v>1741</v>
      </c>
      <c r="DD5" t="s">
        <v>1741</v>
      </c>
      <c r="DE5" t="s">
        <v>1741</v>
      </c>
      <c r="DF5" t="s">
        <v>1741</v>
      </c>
      <c r="DG5" t="s">
        <v>1741</v>
      </c>
      <c r="DH5" t="s">
        <v>1741</v>
      </c>
      <c r="DI5" t="s">
        <v>1741</v>
      </c>
      <c r="DJ5" t="s">
        <v>1741</v>
      </c>
      <c r="DK5" t="s">
        <v>1741</v>
      </c>
      <c r="DL5" t="s">
        <v>1741</v>
      </c>
      <c r="DM5" t="s">
        <v>1741</v>
      </c>
      <c r="DN5" t="s">
        <v>1741</v>
      </c>
      <c r="DO5" t="s">
        <v>1741</v>
      </c>
      <c r="DP5" t="s">
        <v>1741</v>
      </c>
      <c r="DR5" t="s">
        <v>1760</v>
      </c>
      <c r="DS5" t="s">
        <v>1760</v>
      </c>
      <c r="DT5" t="s">
        <v>1760</v>
      </c>
      <c r="DU5" t="s">
        <v>1760</v>
      </c>
      <c r="DV5" t="s">
        <v>1760</v>
      </c>
      <c r="DW5" t="s">
        <v>1760</v>
      </c>
      <c r="DX5" t="s">
        <v>1760</v>
      </c>
      <c r="DY5" t="s">
        <v>1760</v>
      </c>
      <c r="DZ5" t="s">
        <v>1760</v>
      </c>
      <c r="EA5" t="s">
        <v>1760</v>
      </c>
      <c r="EB5" t="s">
        <v>1760</v>
      </c>
      <c r="EC5" t="s">
        <v>1760</v>
      </c>
      <c r="ED5" t="s">
        <v>1760</v>
      </c>
      <c r="EE5" t="s">
        <v>1760</v>
      </c>
      <c r="EF5" t="s">
        <v>1760</v>
      </c>
      <c r="EG5" t="s">
        <v>1760</v>
      </c>
      <c r="EH5" t="s">
        <v>1760</v>
      </c>
      <c r="EI5" t="s">
        <v>1760</v>
      </c>
      <c r="EJ5" t="s">
        <v>1760</v>
      </c>
      <c r="EK5" t="s">
        <v>1760</v>
      </c>
      <c r="EL5" t="s">
        <v>1760</v>
      </c>
      <c r="EM5" t="s">
        <v>1760</v>
      </c>
      <c r="EN5" t="s">
        <v>1760</v>
      </c>
      <c r="EO5" t="s">
        <v>1760</v>
      </c>
      <c r="EP5" t="s">
        <v>1760</v>
      </c>
      <c r="EQ5" t="s">
        <v>1760</v>
      </c>
      <c r="ER5" t="s">
        <v>1760</v>
      </c>
      <c r="ES5" t="s">
        <v>1760</v>
      </c>
      <c r="ET5" t="s">
        <v>1760</v>
      </c>
      <c r="EU5" t="s">
        <v>1760</v>
      </c>
      <c r="EV5" t="s">
        <v>1760</v>
      </c>
      <c r="EW5" t="s">
        <v>1760</v>
      </c>
      <c r="EX5" t="s">
        <v>1760</v>
      </c>
      <c r="EY5" t="s">
        <v>1760</v>
      </c>
      <c r="EZ5" t="s">
        <v>1760</v>
      </c>
      <c r="FA5" t="s">
        <v>1760</v>
      </c>
      <c r="FB5" t="s">
        <v>1760</v>
      </c>
      <c r="FC5" t="s">
        <v>1760</v>
      </c>
      <c r="FD5" t="s">
        <v>1760</v>
      </c>
      <c r="FE5" t="s">
        <v>1760</v>
      </c>
      <c r="FF5" t="s">
        <v>1760</v>
      </c>
      <c r="FG5" t="s">
        <v>1760</v>
      </c>
      <c r="FH5" t="s">
        <v>1760</v>
      </c>
      <c r="FI5" t="s">
        <v>1760</v>
      </c>
      <c r="FJ5" t="s">
        <v>1760</v>
      </c>
      <c r="FK5" t="s">
        <v>1760</v>
      </c>
      <c r="FL5" t="s">
        <v>1760</v>
      </c>
      <c r="FM5" t="s">
        <v>1760</v>
      </c>
      <c r="FO5" t="s">
        <v>1435</v>
      </c>
      <c r="FP5" t="s">
        <v>1797</v>
      </c>
      <c r="FQ5" t="s">
        <v>1878</v>
      </c>
      <c r="FT5" t="s">
        <v>193</v>
      </c>
      <c r="FU5" t="s">
        <v>193</v>
      </c>
      <c r="FV5" t="s">
        <v>1435</v>
      </c>
      <c r="FX5" t="s">
        <v>1976</v>
      </c>
      <c r="FY5" t="s">
        <v>1976</v>
      </c>
      <c r="FZ5" t="s">
        <v>1976</v>
      </c>
      <c r="GA5" t="s">
        <v>1976</v>
      </c>
      <c r="GB5" t="s">
        <v>1981</v>
      </c>
    </row>
    <row r="6" spans="1:187" x14ac:dyDescent="0.35">
      <c r="G6" t="s">
        <v>11</v>
      </c>
      <c r="H6" t="s">
        <v>2103</v>
      </c>
      <c r="I6" t="s">
        <v>2096</v>
      </c>
      <c r="J6" t="s">
        <v>2098</v>
      </c>
      <c r="K6" t="s">
        <v>2098</v>
      </c>
      <c r="L6" t="s">
        <v>2098</v>
      </c>
      <c r="M6" t="s">
        <v>2098</v>
      </c>
      <c r="N6" t="s">
        <v>2098</v>
      </c>
      <c r="O6" t="s">
        <v>2098</v>
      </c>
      <c r="P6" t="s">
        <v>2098</v>
      </c>
      <c r="Q6" t="s">
        <v>2098</v>
      </c>
      <c r="R6" t="s">
        <v>2098</v>
      </c>
      <c r="S6" t="s">
        <v>2098</v>
      </c>
      <c r="T6" t="s">
        <v>2098</v>
      </c>
      <c r="U6" t="s">
        <v>2098</v>
      </c>
      <c r="V6" t="s">
        <v>2098</v>
      </c>
      <c r="W6" t="s">
        <v>2098</v>
      </c>
      <c r="X6" t="s">
        <v>2098</v>
      </c>
      <c r="Y6" t="s">
        <v>2098</v>
      </c>
      <c r="Z6" t="s">
        <v>2098</v>
      </c>
      <c r="AA6" t="s">
        <v>2098</v>
      </c>
      <c r="AB6" t="s">
        <v>2098</v>
      </c>
      <c r="AC6" t="s">
        <v>2098</v>
      </c>
      <c r="AD6" t="s">
        <v>2098</v>
      </c>
      <c r="AE6" t="s">
        <v>2098</v>
      </c>
      <c r="AF6" t="s">
        <v>2098</v>
      </c>
      <c r="AG6" t="s">
        <v>2098</v>
      </c>
      <c r="AH6" t="s">
        <v>2098</v>
      </c>
      <c r="AI6" t="s">
        <v>2098</v>
      </c>
      <c r="AJ6" t="s">
        <v>2098</v>
      </c>
      <c r="AK6" t="s">
        <v>2098</v>
      </c>
      <c r="AL6" t="s">
        <v>2098</v>
      </c>
      <c r="AM6" t="s">
        <v>2098</v>
      </c>
      <c r="AN6" t="s">
        <v>2098</v>
      </c>
      <c r="AO6" t="s">
        <v>2098</v>
      </c>
      <c r="AP6" t="s">
        <v>2098</v>
      </c>
      <c r="AQ6" t="s">
        <v>2098</v>
      </c>
      <c r="AR6" t="s">
        <v>2098</v>
      </c>
      <c r="AS6" t="s">
        <v>2098</v>
      </c>
      <c r="AT6" t="s">
        <v>2098</v>
      </c>
      <c r="AU6" t="s">
        <v>2098</v>
      </c>
      <c r="AV6" t="s">
        <v>2098</v>
      </c>
      <c r="AW6" t="s">
        <v>2098</v>
      </c>
      <c r="AX6" t="s">
        <v>2098</v>
      </c>
      <c r="AY6" t="s">
        <v>2098</v>
      </c>
      <c r="AZ6" t="s">
        <v>2098</v>
      </c>
      <c r="BA6" t="s">
        <v>2098</v>
      </c>
      <c r="BB6" t="s">
        <v>2098</v>
      </c>
      <c r="BC6" t="s">
        <v>2098</v>
      </c>
      <c r="BD6" t="s">
        <v>2098</v>
      </c>
      <c r="BE6" t="s">
        <v>2098</v>
      </c>
      <c r="BF6" t="s">
        <v>2098</v>
      </c>
      <c r="BG6" t="s">
        <v>2098</v>
      </c>
      <c r="BH6" t="s">
        <v>2098</v>
      </c>
      <c r="BI6" t="s">
        <v>2098</v>
      </c>
      <c r="BJ6" t="s">
        <v>2098</v>
      </c>
      <c r="BK6" t="s">
        <v>2098</v>
      </c>
      <c r="BL6" t="s">
        <v>2098</v>
      </c>
      <c r="BM6" t="s">
        <v>2098</v>
      </c>
      <c r="BN6" t="s">
        <v>2098</v>
      </c>
      <c r="BO6" t="s">
        <v>2098</v>
      </c>
      <c r="BP6" t="s">
        <v>2098</v>
      </c>
      <c r="BQ6" t="s">
        <v>2098</v>
      </c>
      <c r="BR6" t="s">
        <v>2098</v>
      </c>
      <c r="BS6" t="s">
        <v>2098</v>
      </c>
      <c r="BU6" t="s">
        <v>2103</v>
      </c>
      <c r="BV6" t="s">
        <v>2103</v>
      </c>
      <c r="BW6" t="s">
        <v>2103</v>
      </c>
      <c r="BX6" t="s">
        <v>2103</v>
      </c>
      <c r="BY6" t="s">
        <v>2103</v>
      </c>
      <c r="BZ6" t="s">
        <v>2103</v>
      </c>
      <c r="CA6" t="s">
        <v>2103</v>
      </c>
      <c r="CB6" t="s">
        <v>2103</v>
      </c>
      <c r="CC6" t="s">
        <v>2103</v>
      </c>
      <c r="CD6" t="s">
        <v>2103</v>
      </c>
      <c r="CE6" t="s">
        <v>2103</v>
      </c>
      <c r="CF6" t="s">
        <v>2103</v>
      </c>
      <c r="CG6" t="s">
        <v>2103</v>
      </c>
      <c r="CH6" t="s">
        <v>2103</v>
      </c>
      <c r="CI6" t="s">
        <v>2103</v>
      </c>
      <c r="CJ6" t="s">
        <v>2103</v>
      </c>
      <c r="CK6" t="s">
        <v>2103</v>
      </c>
      <c r="CL6" t="s">
        <v>2103</v>
      </c>
      <c r="CM6" t="s">
        <v>2103</v>
      </c>
      <c r="CN6" t="s">
        <v>2103</v>
      </c>
      <c r="CO6" t="s">
        <v>2103</v>
      </c>
      <c r="CP6" t="s">
        <v>2103</v>
      </c>
      <c r="CQ6" t="s">
        <v>2103</v>
      </c>
      <c r="CR6" t="s">
        <v>2103</v>
      </c>
      <c r="CS6" t="s">
        <v>2103</v>
      </c>
      <c r="CT6" t="s">
        <v>2103</v>
      </c>
      <c r="CU6" t="s">
        <v>2103</v>
      </c>
      <c r="CV6" t="s">
        <v>2103</v>
      </c>
      <c r="CW6" t="s">
        <v>2103</v>
      </c>
      <c r="CX6" t="s">
        <v>2103</v>
      </c>
      <c r="CY6" t="s">
        <v>2103</v>
      </c>
      <c r="CZ6" t="s">
        <v>2103</v>
      </c>
      <c r="DA6" t="s">
        <v>2103</v>
      </c>
      <c r="DB6" t="s">
        <v>2103</v>
      </c>
      <c r="DC6" t="s">
        <v>2103</v>
      </c>
      <c r="DD6" t="s">
        <v>2103</v>
      </c>
      <c r="DE6" t="s">
        <v>2103</v>
      </c>
      <c r="DF6" t="s">
        <v>2103</v>
      </c>
      <c r="DG6" t="s">
        <v>2103</v>
      </c>
      <c r="DH6" t="s">
        <v>2103</v>
      </c>
      <c r="DI6" t="s">
        <v>2103</v>
      </c>
      <c r="DJ6" t="s">
        <v>2103</v>
      </c>
      <c r="DK6" t="s">
        <v>2103</v>
      </c>
      <c r="DL6" t="s">
        <v>2103</v>
      </c>
      <c r="DM6" t="s">
        <v>2103</v>
      </c>
      <c r="DN6" t="s">
        <v>2103</v>
      </c>
      <c r="DO6" t="s">
        <v>2103</v>
      </c>
      <c r="DP6" t="s">
        <v>2103</v>
      </c>
      <c r="DR6" t="s">
        <v>2103</v>
      </c>
      <c r="DS6" t="s">
        <v>2103</v>
      </c>
      <c r="DT6" t="s">
        <v>2103</v>
      </c>
      <c r="DU6" t="s">
        <v>2103</v>
      </c>
      <c r="DV6" t="s">
        <v>2103</v>
      </c>
      <c r="DW6" t="s">
        <v>2103</v>
      </c>
      <c r="DX6" t="s">
        <v>2103</v>
      </c>
      <c r="DY6" t="s">
        <v>2103</v>
      </c>
      <c r="DZ6" t="s">
        <v>2103</v>
      </c>
      <c r="EA6" t="s">
        <v>2103</v>
      </c>
      <c r="EB6" t="s">
        <v>2103</v>
      </c>
      <c r="EC6" t="s">
        <v>2103</v>
      </c>
      <c r="ED6" t="s">
        <v>2103</v>
      </c>
      <c r="EE6" t="s">
        <v>2103</v>
      </c>
      <c r="EF6" t="s">
        <v>2103</v>
      </c>
      <c r="EG6" t="s">
        <v>2103</v>
      </c>
      <c r="EH6" t="s">
        <v>2103</v>
      </c>
      <c r="EI6" t="s">
        <v>2103</v>
      </c>
      <c r="EJ6" t="s">
        <v>2103</v>
      </c>
      <c r="EK6" t="s">
        <v>2103</v>
      </c>
      <c r="EL6" t="s">
        <v>2103</v>
      </c>
      <c r="EM6" t="s">
        <v>2103</v>
      </c>
      <c r="EN6" t="s">
        <v>2103</v>
      </c>
      <c r="EO6" t="s">
        <v>2103</v>
      </c>
      <c r="EP6" t="s">
        <v>2103</v>
      </c>
      <c r="EQ6" t="s">
        <v>2103</v>
      </c>
      <c r="ER6" t="s">
        <v>2103</v>
      </c>
      <c r="ES6" t="s">
        <v>2103</v>
      </c>
      <c r="ET6" t="s">
        <v>2103</v>
      </c>
      <c r="EU6" t="s">
        <v>2103</v>
      </c>
      <c r="EV6" t="s">
        <v>2103</v>
      </c>
      <c r="EW6" t="s">
        <v>2103</v>
      </c>
      <c r="EX6" t="s">
        <v>2103</v>
      </c>
      <c r="EY6" t="s">
        <v>2103</v>
      </c>
      <c r="EZ6" t="s">
        <v>2103</v>
      </c>
      <c r="FA6" t="s">
        <v>2103</v>
      </c>
      <c r="FB6" t="s">
        <v>2103</v>
      </c>
      <c r="FC6" t="s">
        <v>2103</v>
      </c>
      <c r="FD6" t="s">
        <v>2103</v>
      </c>
      <c r="FE6" t="s">
        <v>2103</v>
      </c>
      <c r="FF6" t="s">
        <v>2103</v>
      </c>
      <c r="FG6" t="s">
        <v>2103</v>
      </c>
      <c r="FH6" t="s">
        <v>2103</v>
      </c>
      <c r="FI6" t="s">
        <v>2103</v>
      </c>
      <c r="FJ6" t="s">
        <v>2103</v>
      </c>
      <c r="FK6" t="s">
        <v>2103</v>
      </c>
      <c r="FL6" t="s">
        <v>2103</v>
      </c>
      <c r="FM6" t="s">
        <v>2103</v>
      </c>
      <c r="FO6" t="s">
        <v>2098</v>
      </c>
      <c r="FP6" t="s">
        <v>2098</v>
      </c>
      <c r="FQ6" t="s">
        <v>2098</v>
      </c>
      <c r="FT6" t="s">
        <v>2103</v>
      </c>
      <c r="FU6" t="s">
        <v>2103</v>
      </c>
      <c r="FV6" t="s">
        <v>2098</v>
      </c>
      <c r="FX6" t="s">
        <v>2103</v>
      </c>
      <c r="FY6" t="s">
        <v>2103</v>
      </c>
      <c r="FZ6" t="s">
        <v>2103</v>
      </c>
      <c r="GA6" t="s">
        <v>2103</v>
      </c>
      <c r="GB6" t="s">
        <v>2103</v>
      </c>
    </row>
    <row r="7" spans="1:187" x14ac:dyDescent="0.35">
      <c r="G7" t="s">
        <v>10</v>
      </c>
      <c r="H7" t="s">
        <v>1883</v>
      </c>
      <c r="I7" t="s">
        <v>874</v>
      </c>
      <c r="J7" t="s">
        <v>874</v>
      </c>
      <c r="K7" t="s">
        <v>874</v>
      </c>
      <c r="L7" t="s">
        <v>874</v>
      </c>
      <c r="M7" t="s">
        <v>874</v>
      </c>
      <c r="N7" t="s">
        <v>874</v>
      </c>
      <c r="O7" t="s">
        <v>874</v>
      </c>
      <c r="P7" t="s">
        <v>874</v>
      </c>
      <c r="Q7" t="s">
        <v>874</v>
      </c>
      <c r="R7" t="s">
        <v>874</v>
      </c>
      <c r="S7" t="s">
        <v>874</v>
      </c>
      <c r="T7" t="s">
        <v>874</v>
      </c>
      <c r="U7" t="s">
        <v>874</v>
      </c>
      <c r="V7" t="s">
        <v>874</v>
      </c>
      <c r="W7" t="s">
        <v>874</v>
      </c>
      <c r="X7" t="s">
        <v>874</v>
      </c>
      <c r="Y7" t="s">
        <v>874</v>
      </c>
      <c r="Z7" t="s">
        <v>874</v>
      </c>
      <c r="AA7" t="s">
        <v>874</v>
      </c>
      <c r="AB7" t="s">
        <v>874</v>
      </c>
      <c r="AC7" t="s">
        <v>874</v>
      </c>
      <c r="AD7" t="s">
        <v>874</v>
      </c>
      <c r="AE7" t="s">
        <v>874</v>
      </c>
      <c r="AF7" t="s">
        <v>874</v>
      </c>
      <c r="AG7" t="s">
        <v>874</v>
      </c>
      <c r="AH7" t="s">
        <v>874</v>
      </c>
      <c r="AI7" t="s">
        <v>874</v>
      </c>
      <c r="AJ7" t="s">
        <v>874</v>
      </c>
      <c r="AK7" t="s">
        <v>874</v>
      </c>
      <c r="AL7" t="s">
        <v>874</v>
      </c>
      <c r="AM7" t="s">
        <v>874</v>
      </c>
      <c r="AN7" t="s">
        <v>874</v>
      </c>
      <c r="AO7" t="s">
        <v>874</v>
      </c>
      <c r="AP7" t="s">
        <v>874</v>
      </c>
      <c r="AQ7" t="s">
        <v>874</v>
      </c>
      <c r="AR7" t="s">
        <v>874</v>
      </c>
      <c r="AS7" t="s">
        <v>874</v>
      </c>
      <c r="AT7" t="s">
        <v>874</v>
      </c>
      <c r="AU7" t="s">
        <v>874</v>
      </c>
      <c r="AV7" t="s">
        <v>874</v>
      </c>
      <c r="AW7" t="s">
        <v>874</v>
      </c>
      <c r="AX7" t="s">
        <v>874</v>
      </c>
      <c r="AY7" t="s">
        <v>874</v>
      </c>
      <c r="AZ7" t="s">
        <v>874</v>
      </c>
      <c r="BA7" t="s">
        <v>874</v>
      </c>
      <c r="BB7" t="s">
        <v>874</v>
      </c>
      <c r="BC7" t="s">
        <v>874</v>
      </c>
      <c r="BD7" t="s">
        <v>874</v>
      </c>
      <c r="BE7" t="s">
        <v>874</v>
      </c>
      <c r="BF7" t="s">
        <v>874</v>
      </c>
      <c r="BG7" t="s">
        <v>874</v>
      </c>
      <c r="BH7" t="s">
        <v>874</v>
      </c>
      <c r="BI7" t="s">
        <v>874</v>
      </c>
      <c r="BJ7" t="s">
        <v>874</v>
      </c>
      <c r="BK7" t="s">
        <v>874</v>
      </c>
      <c r="BL7" t="s">
        <v>874</v>
      </c>
      <c r="BM7" t="s">
        <v>874</v>
      </c>
      <c r="BN7" t="s">
        <v>874</v>
      </c>
      <c r="BO7" t="s">
        <v>874</v>
      </c>
      <c r="BP7" t="s">
        <v>874</v>
      </c>
      <c r="BQ7" t="s">
        <v>874</v>
      </c>
      <c r="BR7" t="s">
        <v>874</v>
      </c>
      <c r="BS7" t="s">
        <v>874</v>
      </c>
      <c r="BU7" t="s">
        <v>1717</v>
      </c>
      <c r="BV7" t="s">
        <v>1717</v>
      </c>
      <c r="BW7" t="s">
        <v>1717</v>
      </c>
      <c r="BX7" t="s">
        <v>1717</v>
      </c>
      <c r="BY7" t="s">
        <v>1717</v>
      </c>
      <c r="BZ7" t="s">
        <v>1717</v>
      </c>
      <c r="CA7" t="s">
        <v>1717</v>
      </c>
      <c r="CB7" t="s">
        <v>1717</v>
      </c>
      <c r="CC7" t="s">
        <v>1717</v>
      </c>
      <c r="CD7" t="s">
        <v>1717</v>
      </c>
      <c r="CE7" t="s">
        <v>1717</v>
      </c>
      <c r="CF7" t="s">
        <v>1717</v>
      </c>
      <c r="CG7" t="s">
        <v>1717</v>
      </c>
      <c r="CH7" t="s">
        <v>1717</v>
      </c>
      <c r="CI7" t="s">
        <v>1717</v>
      </c>
      <c r="CJ7" t="s">
        <v>1717</v>
      </c>
      <c r="CK7" t="s">
        <v>1717</v>
      </c>
      <c r="CL7" t="s">
        <v>1717</v>
      </c>
      <c r="CM7" t="s">
        <v>1717</v>
      </c>
      <c r="CN7" t="s">
        <v>1717</v>
      </c>
      <c r="CO7" t="s">
        <v>1717</v>
      </c>
      <c r="CP7" t="s">
        <v>1717</v>
      </c>
      <c r="CQ7" t="s">
        <v>1717</v>
      </c>
      <c r="CR7" t="s">
        <v>1717</v>
      </c>
      <c r="CS7" t="s">
        <v>1717</v>
      </c>
      <c r="CT7" t="s">
        <v>1717</v>
      </c>
      <c r="CU7" t="s">
        <v>1717</v>
      </c>
      <c r="CV7" t="s">
        <v>1717</v>
      </c>
      <c r="CW7" t="s">
        <v>1717</v>
      </c>
      <c r="CX7" t="s">
        <v>1717</v>
      </c>
      <c r="CY7" t="s">
        <v>1717</v>
      </c>
      <c r="CZ7" t="s">
        <v>1717</v>
      </c>
      <c r="DA7" t="s">
        <v>1717</v>
      </c>
      <c r="DB7" t="s">
        <v>1717</v>
      </c>
      <c r="DC7" t="s">
        <v>1717</v>
      </c>
      <c r="DD7" t="s">
        <v>1717</v>
      </c>
      <c r="DE7" t="s">
        <v>1717</v>
      </c>
      <c r="DF7" t="s">
        <v>1717</v>
      </c>
      <c r="DG7" t="s">
        <v>1717</v>
      </c>
      <c r="DH7" t="s">
        <v>1717</v>
      </c>
      <c r="DI7" t="s">
        <v>1717</v>
      </c>
      <c r="DJ7" t="s">
        <v>1717</v>
      </c>
      <c r="DK7" t="s">
        <v>1717</v>
      </c>
      <c r="DL7" t="s">
        <v>1717</v>
      </c>
      <c r="DM7" t="s">
        <v>1717</v>
      </c>
      <c r="DN7" t="s">
        <v>1717</v>
      </c>
      <c r="DO7" t="s">
        <v>1717</v>
      </c>
      <c r="DP7" t="s">
        <v>1717</v>
      </c>
      <c r="DR7" t="s">
        <v>1717</v>
      </c>
      <c r="DS7" t="s">
        <v>1717</v>
      </c>
      <c r="DT7" t="s">
        <v>1717</v>
      </c>
      <c r="DU7" t="s">
        <v>1717</v>
      </c>
      <c r="DV7" t="s">
        <v>1717</v>
      </c>
      <c r="DW7" t="s">
        <v>1717</v>
      </c>
      <c r="DX7" t="s">
        <v>1717</v>
      </c>
      <c r="DY7" t="s">
        <v>1717</v>
      </c>
      <c r="DZ7" t="s">
        <v>1717</v>
      </c>
      <c r="EA7" t="s">
        <v>1717</v>
      </c>
      <c r="EB7" t="s">
        <v>1717</v>
      </c>
      <c r="EC7" t="s">
        <v>1717</v>
      </c>
      <c r="ED7" t="s">
        <v>1717</v>
      </c>
      <c r="EE7" t="s">
        <v>1717</v>
      </c>
      <c r="EF7" t="s">
        <v>1717</v>
      </c>
      <c r="EG7" t="s">
        <v>1717</v>
      </c>
      <c r="EH7" t="s">
        <v>1717</v>
      </c>
      <c r="EI7" t="s">
        <v>1717</v>
      </c>
      <c r="EJ7" t="s">
        <v>1717</v>
      </c>
      <c r="EK7" t="s">
        <v>1717</v>
      </c>
      <c r="EL7" t="s">
        <v>1717</v>
      </c>
      <c r="EM7" t="s">
        <v>1717</v>
      </c>
      <c r="EN7" t="s">
        <v>1717</v>
      </c>
      <c r="EO7" t="s">
        <v>1717</v>
      </c>
      <c r="EP7" t="s">
        <v>1717</v>
      </c>
      <c r="EQ7" t="s">
        <v>1717</v>
      </c>
      <c r="ER7" t="s">
        <v>1717</v>
      </c>
      <c r="ES7" t="s">
        <v>1717</v>
      </c>
      <c r="ET7" t="s">
        <v>1717</v>
      </c>
      <c r="EU7" t="s">
        <v>1717</v>
      </c>
      <c r="EV7" t="s">
        <v>1717</v>
      </c>
      <c r="EW7" t="s">
        <v>1717</v>
      </c>
      <c r="EX7" t="s">
        <v>1717</v>
      </c>
      <c r="EY7" t="s">
        <v>1717</v>
      </c>
      <c r="EZ7" t="s">
        <v>1717</v>
      </c>
      <c r="FA7" t="s">
        <v>1717</v>
      </c>
      <c r="FB7" t="s">
        <v>1717</v>
      </c>
      <c r="FC7" t="s">
        <v>1717</v>
      </c>
      <c r="FD7" t="s">
        <v>1717</v>
      </c>
      <c r="FE7" t="s">
        <v>1717</v>
      </c>
      <c r="FF7" t="s">
        <v>1717</v>
      </c>
      <c r="FG7" t="s">
        <v>1717</v>
      </c>
      <c r="FH7" t="s">
        <v>1717</v>
      </c>
      <c r="FI7" t="s">
        <v>1717</v>
      </c>
      <c r="FJ7" t="s">
        <v>1717</v>
      </c>
      <c r="FK7" t="s">
        <v>1717</v>
      </c>
      <c r="FL7" t="s">
        <v>1717</v>
      </c>
      <c r="FM7" t="s">
        <v>1717</v>
      </c>
      <c r="FO7" t="s">
        <v>874</v>
      </c>
      <c r="FP7" t="s">
        <v>1875</v>
      </c>
      <c r="FQ7" t="s">
        <v>874</v>
      </c>
      <c r="FT7" t="s">
        <v>192</v>
      </c>
      <c r="FU7" t="s">
        <v>192</v>
      </c>
      <c r="FV7" t="s">
        <v>874</v>
      </c>
      <c r="FX7" t="s">
        <v>1975</v>
      </c>
      <c r="FY7" t="s">
        <v>1975</v>
      </c>
      <c r="FZ7" t="s">
        <v>1975</v>
      </c>
      <c r="GA7" t="s">
        <v>1975</v>
      </c>
      <c r="GB7" t="s">
        <v>1975</v>
      </c>
    </row>
    <row r="8" spans="1:187" x14ac:dyDescent="0.35">
      <c r="G8" t="s">
        <v>9</v>
      </c>
      <c r="H8" t="s">
        <v>2100</v>
      </c>
      <c r="I8" t="s">
        <v>2104</v>
      </c>
      <c r="J8" t="s">
        <v>2105</v>
      </c>
      <c r="K8" t="s">
        <v>2105</v>
      </c>
      <c r="L8" t="s">
        <v>2105</v>
      </c>
      <c r="M8" t="s">
        <v>2105</v>
      </c>
      <c r="N8" t="s">
        <v>2105</v>
      </c>
      <c r="O8" t="s">
        <v>2105</v>
      </c>
      <c r="P8" t="s">
        <v>2105</v>
      </c>
      <c r="Q8" t="s">
        <v>2105</v>
      </c>
      <c r="R8" t="s">
        <v>2105</v>
      </c>
      <c r="S8" t="s">
        <v>2105</v>
      </c>
      <c r="T8" t="s">
        <v>2105</v>
      </c>
      <c r="U8" t="s">
        <v>2105</v>
      </c>
      <c r="V8" t="s">
        <v>2105</v>
      </c>
      <c r="W8" t="s">
        <v>2105</v>
      </c>
      <c r="X8" t="s">
        <v>2105</v>
      </c>
      <c r="Y8" t="s">
        <v>2105</v>
      </c>
      <c r="Z8" t="s">
        <v>2105</v>
      </c>
      <c r="AA8" t="s">
        <v>2105</v>
      </c>
      <c r="AB8" t="s">
        <v>2105</v>
      </c>
      <c r="AC8" t="s">
        <v>2105</v>
      </c>
      <c r="AD8" t="s">
        <v>2105</v>
      </c>
      <c r="AE8" t="s">
        <v>2105</v>
      </c>
      <c r="AF8" t="s">
        <v>2105</v>
      </c>
      <c r="AG8" t="s">
        <v>2105</v>
      </c>
      <c r="AH8" t="s">
        <v>2105</v>
      </c>
      <c r="AI8" t="s">
        <v>2105</v>
      </c>
      <c r="AJ8" t="s">
        <v>2105</v>
      </c>
      <c r="AK8" t="s">
        <v>2105</v>
      </c>
      <c r="AL8" t="s">
        <v>2105</v>
      </c>
      <c r="AM8" t="s">
        <v>2105</v>
      </c>
      <c r="AN8" t="s">
        <v>2105</v>
      </c>
      <c r="AO8" t="s">
        <v>2105</v>
      </c>
      <c r="AP8" t="s">
        <v>2105</v>
      </c>
      <c r="AQ8" t="s">
        <v>2105</v>
      </c>
      <c r="AR8" t="s">
        <v>2105</v>
      </c>
      <c r="AS8" t="s">
        <v>2105</v>
      </c>
      <c r="AT8" t="s">
        <v>2105</v>
      </c>
      <c r="AU8" t="s">
        <v>2105</v>
      </c>
      <c r="AV8" t="s">
        <v>2105</v>
      </c>
      <c r="AW8" t="s">
        <v>2105</v>
      </c>
      <c r="AX8" t="s">
        <v>2105</v>
      </c>
      <c r="AY8" t="s">
        <v>2105</v>
      </c>
      <c r="AZ8" t="s">
        <v>2105</v>
      </c>
      <c r="BA8" t="s">
        <v>2105</v>
      </c>
      <c r="BB8" t="s">
        <v>2105</v>
      </c>
      <c r="BC8" t="s">
        <v>2105</v>
      </c>
      <c r="BD8" t="s">
        <v>2105</v>
      </c>
      <c r="BE8" t="s">
        <v>2105</v>
      </c>
      <c r="BF8" t="s">
        <v>2105</v>
      </c>
      <c r="BG8" t="s">
        <v>2105</v>
      </c>
      <c r="BH8" t="s">
        <v>2105</v>
      </c>
      <c r="BI8" t="s">
        <v>2105</v>
      </c>
      <c r="BJ8" t="s">
        <v>2105</v>
      </c>
      <c r="BK8" t="s">
        <v>2105</v>
      </c>
      <c r="BL8" t="s">
        <v>2105</v>
      </c>
      <c r="BM8" t="s">
        <v>2105</v>
      </c>
      <c r="BN8" t="s">
        <v>2105</v>
      </c>
      <c r="BO8" t="s">
        <v>2105</v>
      </c>
      <c r="BP8" t="s">
        <v>2105</v>
      </c>
      <c r="BQ8" t="s">
        <v>2105</v>
      </c>
      <c r="BR8" t="s">
        <v>2105</v>
      </c>
      <c r="BS8" t="s">
        <v>2105</v>
      </c>
      <c r="BU8" t="s">
        <v>2106</v>
      </c>
      <c r="BV8" t="s">
        <v>2106</v>
      </c>
      <c r="BW8" t="s">
        <v>2106</v>
      </c>
      <c r="BX8" t="s">
        <v>2106</v>
      </c>
      <c r="BY8" t="s">
        <v>2106</v>
      </c>
      <c r="BZ8" t="s">
        <v>2106</v>
      </c>
      <c r="CA8" t="s">
        <v>2106</v>
      </c>
      <c r="CB8" t="s">
        <v>2106</v>
      </c>
      <c r="CC8" t="s">
        <v>2106</v>
      </c>
      <c r="CD8" t="s">
        <v>2106</v>
      </c>
      <c r="CE8" t="s">
        <v>2106</v>
      </c>
      <c r="CF8" t="s">
        <v>2106</v>
      </c>
      <c r="CG8" t="s">
        <v>2106</v>
      </c>
      <c r="CH8" t="s">
        <v>2106</v>
      </c>
      <c r="CI8" t="s">
        <v>2106</v>
      </c>
      <c r="CJ8" t="s">
        <v>2106</v>
      </c>
      <c r="CK8" t="s">
        <v>2106</v>
      </c>
      <c r="CL8" t="s">
        <v>2106</v>
      </c>
      <c r="CM8" t="s">
        <v>2106</v>
      </c>
      <c r="CN8" t="s">
        <v>2106</v>
      </c>
      <c r="CO8" t="s">
        <v>2106</v>
      </c>
      <c r="CP8" t="s">
        <v>2106</v>
      </c>
      <c r="CQ8" t="s">
        <v>2106</v>
      </c>
      <c r="CR8" t="s">
        <v>2106</v>
      </c>
      <c r="CS8" t="s">
        <v>2106</v>
      </c>
      <c r="CT8" t="s">
        <v>2106</v>
      </c>
      <c r="CU8" t="s">
        <v>2106</v>
      </c>
      <c r="CV8" t="s">
        <v>2106</v>
      </c>
      <c r="CW8" t="s">
        <v>2106</v>
      </c>
      <c r="CX8" t="s">
        <v>2106</v>
      </c>
      <c r="CY8" t="s">
        <v>2106</v>
      </c>
      <c r="CZ8" t="s">
        <v>2106</v>
      </c>
      <c r="DA8" t="s">
        <v>2106</v>
      </c>
      <c r="DB8" t="s">
        <v>2106</v>
      </c>
      <c r="DC8" t="s">
        <v>2106</v>
      </c>
      <c r="DD8" t="s">
        <v>2106</v>
      </c>
      <c r="DE8" t="s">
        <v>2106</v>
      </c>
      <c r="DF8" t="s">
        <v>2106</v>
      </c>
      <c r="DG8" t="s">
        <v>2106</v>
      </c>
      <c r="DH8" t="s">
        <v>2106</v>
      </c>
      <c r="DI8" t="s">
        <v>2106</v>
      </c>
      <c r="DJ8" t="s">
        <v>2106</v>
      </c>
      <c r="DK8" t="s">
        <v>2106</v>
      </c>
      <c r="DL8" t="s">
        <v>2106</v>
      </c>
      <c r="DM8" t="s">
        <v>2106</v>
      </c>
      <c r="DN8" t="s">
        <v>2106</v>
      </c>
      <c r="DO8" t="s">
        <v>2106</v>
      </c>
      <c r="DP8" t="s">
        <v>2106</v>
      </c>
      <c r="DR8" t="s">
        <v>2106</v>
      </c>
      <c r="DS8" t="s">
        <v>2106</v>
      </c>
      <c r="DT8" t="s">
        <v>2106</v>
      </c>
      <c r="DU8" t="s">
        <v>2106</v>
      </c>
      <c r="DV8" t="s">
        <v>2106</v>
      </c>
      <c r="DW8" t="s">
        <v>2106</v>
      </c>
      <c r="DX8" t="s">
        <v>2106</v>
      </c>
      <c r="DY8" t="s">
        <v>2106</v>
      </c>
      <c r="DZ8" t="s">
        <v>2106</v>
      </c>
      <c r="EA8" t="s">
        <v>2106</v>
      </c>
      <c r="EB8" t="s">
        <v>2106</v>
      </c>
      <c r="EC8" t="s">
        <v>2106</v>
      </c>
      <c r="ED8" t="s">
        <v>2106</v>
      </c>
      <c r="EE8" t="s">
        <v>2106</v>
      </c>
      <c r="EF8" t="s">
        <v>2106</v>
      </c>
      <c r="EG8" t="s">
        <v>2106</v>
      </c>
      <c r="EH8" t="s">
        <v>2106</v>
      </c>
      <c r="EI8" t="s">
        <v>2106</v>
      </c>
      <c r="EJ8" t="s">
        <v>2106</v>
      </c>
      <c r="EK8" t="s">
        <v>2106</v>
      </c>
      <c r="EL8" t="s">
        <v>2106</v>
      </c>
      <c r="EM8" t="s">
        <v>2106</v>
      </c>
      <c r="EN8" t="s">
        <v>2106</v>
      </c>
      <c r="EO8" t="s">
        <v>2106</v>
      </c>
      <c r="EP8" t="s">
        <v>2106</v>
      </c>
      <c r="EQ8" t="s">
        <v>2106</v>
      </c>
      <c r="ER8" t="s">
        <v>2106</v>
      </c>
      <c r="ES8" t="s">
        <v>2106</v>
      </c>
      <c r="ET8" t="s">
        <v>2106</v>
      </c>
      <c r="EU8" t="s">
        <v>2106</v>
      </c>
      <c r="EV8" t="s">
        <v>2106</v>
      </c>
      <c r="EW8" t="s">
        <v>2106</v>
      </c>
      <c r="EX8" t="s">
        <v>2106</v>
      </c>
      <c r="EY8" t="s">
        <v>2106</v>
      </c>
      <c r="EZ8" t="s">
        <v>2106</v>
      </c>
      <c r="FA8" t="s">
        <v>2106</v>
      </c>
      <c r="FB8" t="s">
        <v>2106</v>
      </c>
      <c r="FC8" t="s">
        <v>2106</v>
      </c>
      <c r="FD8" t="s">
        <v>2106</v>
      </c>
      <c r="FE8" t="s">
        <v>2106</v>
      </c>
      <c r="FF8" t="s">
        <v>2106</v>
      </c>
      <c r="FG8" t="s">
        <v>2106</v>
      </c>
      <c r="FH8" t="s">
        <v>2106</v>
      </c>
      <c r="FI8" t="s">
        <v>2106</v>
      </c>
      <c r="FJ8" t="s">
        <v>2106</v>
      </c>
      <c r="FK8" t="s">
        <v>2106</v>
      </c>
      <c r="FL8" t="s">
        <v>2106</v>
      </c>
      <c r="FM8" t="s">
        <v>2106</v>
      </c>
      <c r="FO8" t="s">
        <v>2104</v>
      </c>
      <c r="FP8" t="s">
        <v>2107</v>
      </c>
      <c r="FQ8" t="s">
        <v>2104</v>
      </c>
      <c r="FT8" t="s">
        <v>2108</v>
      </c>
      <c r="FU8" t="s">
        <v>2108</v>
      </c>
      <c r="FV8" t="s">
        <v>2104</v>
      </c>
      <c r="FX8" t="s">
        <v>2109</v>
      </c>
      <c r="FY8" t="s">
        <v>2109</v>
      </c>
      <c r="FZ8" t="s">
        <v>2109</v>
      </c>
      <c r="GA8" t="s">
        <v>2109</v>
      </c>
      <c r="GB8" t="s">
        <v>2109</v>
      </c>
    </row>
    <row r="9" spans="1:187" x14ac:dyDescent="0.35">
      <c r="A9" s="6">
        <v>44564</v>
      </c>
      <c r="B9" s="13">
        <f>MONTH(A9)</f>
        <v>1</v>
      </c>
      <c r="C9" s="13">
        <f>YEAR(A9)</f>
        <v>2022</v>
      </c>
      <c r="D9">
        <f>C9*100+B9</f>
        <v>202201</v>
      </c>
      <c r="E9">
        <f>IF(B9&lt;4,1,IF(B9&lt;7,2,IF(B9&lt;10,3,4)))</f>
        <v>1</v>
      </c>
      <c r="F9">
        <f>C9*100+E9</f>
        <v>202201</v>
      </c>
      <c r="G9" t="s">
        <v>191</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row>
    <row r="10" spans="1:187" x14ac:dyDescent="0.35">
      <c r="A10" s="6">
        <v>44565</v>
      </c>
      <c r="B10" s="13">
        <f t="shared" ref="B10:B73" si="10">MONTH(A10)</f>
        <v>1</v>
      </c>
      <c r="C10" s="13">
        <f t="shared" ref="C10:C73" si="11">YEAR(A10)</f>
        <v>2022</v>
      </c>
      <c r="D10">
        <f t="shared" ref="D10:D73" si="12">C10*100+B10</f>
        <v>202201</v>
      </c>
      <c r="E10">
        <f t="shared" ref="E10:E73" si="13">IF(B10&lt;4,1,IF(B10&lt;7,2,IF(B10&lt;10,3,4)))</f>
        <v>1</v>
      </c>
      <c r="F10">
        <f t="shared" ref="F10:F73" si="14">C10*100+E10</f>
        <v>202201</v>
      </c>
      <c r="G10" t="s">
        <v>196</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82.544600000000003</v>
      </c>
      <c r="FP10" s="7">
        <v>79.39</v>
      </c>
      <c r="FQ10" s="9">
        <v>1.3552999999999999</v>
      </c>
      <c r="FR10" s="7">
        <f t="shared" ref="FR10:FR73" si="15">FP10/FQ10</f>
        <v>58.577436729875309</v>
      </c>
      <c r="FT10" s="7">
        <v>0.77</v>
      </c>
      <c r="FU10" s="7">
        <v>1.08</v>
      </c>
      <c r="FV10" s="9">
        <v>82.742800000000003</v>
      </c>
      <c r="FX10" s="9">
        <v>80</v>
      </c>
      <c r="FY10" s="9">
        <v>79.09</v>
      </c>
      <c r="FZ10" s="9">
        <v>77.56</v>
      </c>
      <c r="GA10" s="9">
        <v>74.66</v>
      </c>
      <c r="GB10" s="9">
        <v>70.87</v>
      </c>
    </row>
    <row r="11" spans="1:187" x14ac:dyDescent="0.35">
      <c r="A11" s="6">
        <v>44566</v>
      </c>
      <c r="B11" s="13">
        <f t="shared" si="10"/>
        <v>1</v>
      </c>
      <c r="C11" s="13">
        <f t="shared" si="11"/>
        <v>2022</v>
      </c>
      <c r="D11">
        <f t="shared" si="12"/>
        <v>202201</v>
      </c>
      <c r="E11">
        <f t="shared" si="13"/>
        <v>1</v>
      </c>
      <c r="F11">
        <f t="shared" si="14"/>
        <v>202201</v>
      </c>
      <c r="G11" t="s">
        <v>197</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82.510300000000001</v>
      </c>
      <c r="FP11" s="7">
        <v>80.599999999999994</v>
      </c>
      <c r="FQ11" s="9">
        <v>1.3565</v>
      </c>
      <c r="FR11" s="7">
        <f t="shared" si="15"/>
        <v>59.4176188720973</v>
      </c>
      <c r="FT11" s="7">
        <v>0.76</v>
      </c>
      <c r="FU11" s="7">
        <v>1.0900000000000001</v>
      </c>
      <c r="FV11" s="9">
        <v>82.708299999999994</v>
      </c>
      <c r="FX11" s="9">
        <v>80.8</v>
      </c>
      <c r="FY11" s="9">
        <v>79.59</v>
      </c>
      <c r="FZ11" s="9">
        <v>77.849999999999994</v>
      </c>
      <c r="GA11" s="9">
        <v>74.77</v>
      </c>
      <c r="GB11" s="9">
        <v>70.680000000000007</v>
      </c>
    </row>
    <row r="12" spans="1:187" x14ac:dyDescent="0.35">
      <c r="A12" s="6">
        <v>44567</v>
      </c>
      <c r="B12" s="13">
        <f t="shared" si="10"/>
        <v>1</v>
      </c>
      <c r="C12" s="13">
        <f t="shared" si="11"/>
        <v>2022</v>
      </c>
      <c r="D12">
        <f t="shared" si="12"/>
        <v>202201</v>
      </c>
      <c r="E12">
        <f t="shared" si="13"/>
        <v>1</v>
      </c>
      <c r="F12">
        <f t="shared" si="14"/>
        <v>202201</v>
      </c>
      <c r="G12" t="s">
        <v>198</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82.507999999999996</v>
      </c>
      <c r="FP12" s="7">
        <v>81.99</v>
      </c>
      <c r="FQ12" s="9">
        <v>1.3527</v>
      </c>
      <c r="FR12" s="7">
        <f t="shared" si="15"/>
        <v>60.612109115103124</v>
      </c>
      <c r="FT12" s="7">
        <v>0.8</v>
      </c>
      <c r="FU12" s="7">
        <v>1.1399999999999999</v>
      </c>
      <c r="FV12" s="9">
        <v>82.706500000000005</v>
      </c>
      <c r="FX12" s="9">
        <v>81.99</v>
      </c>
      <c r="FY12" s="9">
        <v>80.61</v>
      </c>
      <c r="FZ12" s="9">
        <v>78.739999999999995</v>
      </c>
      <c r="GA12" s="9">
        <v>75.430000000000007</v>
      </c>
      <c r="GB12" s="9">
        <v>71.08</v>
      </c>
    </row>
    <row r="13" spans="1:187" x14ac:dyDescent="0.35">
      <c r="A13" s="6">
        <v>44568</v>
      </c>
      <c r="B13" s="13">
        <f t="shared" si="10"/>
        <v>1</v>
      </c>
      <c r="C13" s="13">
        <f t="shared" si="11"/>
        <v>2022</v>
      </c>
      <c r="D13">
        <f t="shared" si="12"/>
        <v>202201</v>
      </c>
      <c r="E13">
        <f t="shared" si="13"/>
        <v>1</v>
      </c>
      <c r="F13">
        <f t="shared" si="14"/>
        <v>202201</v>
      </c>
      <c r="G13" t="s">
        <v>199</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82.5625</v>
      </c>
      <c r="FP13" s="7">
        <v>82.28</v>
      </c>
      <c r="FQ13" s="9">
        <v>1.3572</v>
      </c>
      <c r="FR13" s="7">
        <f t="shared" si="15"/>
        <v>60.624815797229594</v>
      </c>
      <c r="FT13" s="7">
        <v>0.82</v>
      </c>
      <c r="FU13" s="7">
        <v>1.18</v>
      </c>
      <c r="FV13" s="9">
        <v>82.769400000000005</v>
      </c>
      <c r="FX13" s="9">
        <v>81.75</v>
      </c>
      <c r="FY13" s="9">
        <v>80.38</v>
      </c>
      <c r="FZ13" s="9">
        <v>78.510000000000005</v>
      </c>
      <c r="GA13" s="9">
        <v>75.27</v>
      </c>
      <c r="GB13" s="9">
        <v>71.010000000000005</v>
      </c>
    </row>
    <row r="14" spans="1:187" x14ac:dyDescent="0.35">
      <c r="A14" s="6">
        <f>+A9+7</f>
        <v>44571</v>
      </c>
      <c r="B14" s="13">
        <f t="shared" si="10"/>
        <v>1</v>
      </c>
      <c r="C14" s="13">
        <f t="shared" si="11"/>
        <v>2022</v>
      </c>
      <c r="D14">
        <f t="shared" si="12"/>
        <v>202201</v>
      </c>
      <c r="E14">
        <f t="shared" si="13"/>
        <v>1</v>
      </c>
      <c r="F14">
        <f t="shared" si="14"/>
        <v>202201</v>
      </c>
      <c r="G14" t="s">
        <v>200</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82.591300000000004</v>
      </c>
      <c r="FP14" s="7">
        <v>81.56</v>
      </c>
      <c r="FQ14" s="9">
        <v>1.3561000000000001</v>
      </c>
      <c r="FR14" s="7">
        <f t="shared" si="15"/>
        <v>60.143057296659535</v>
      </c>
      <c r="FT14" s="7">
        <v>0.84</v>
      </c>
      <c r="FU14" s="7">
        <v>1.19</v>
      </c>
      <c r="FV14" s="9">
        <v>82.796599999999998</v>
      </c>
      <c r="FX14" s="9">
        <v>80.87</v>
      </c>
      <c r="FY14" s="9">
        <v>79.7</v>
      </c>
      <c r="FZ14" s="9">
        <v>77.89</v>
      </c>
      <c r="GA14" s="9">
        <v>74.73</v>
      </c>
      <c r="GB14" s="9">
        <v>70.52</v>
      </c>
    </row>
    <row r="15" spans="1:187" x14ac:dyDescent="0.35">
      <c r="A15" s="6">
        <f t="shared" ref="A15:A78" si="16">+A10+7</f>
        <v>44572</v>
      </c>
      <c r="B15" s="13">
        <f t="shared" si="10"/>
        <v>1</v>
      </c>
      <c r="C15" s="13">
        <f t="shared" si="11"/>
        <v>2022</v>
      </c>
      <c r="D15">
        <f t="shared" si="12"/>
        <v>202201</v>
      </c>
      <c r="E15">
        <f t="shared" si="13"/>
        <v>1</v>
      </c>
      <c r="F15">
        <f t="shared" si="14"/>
        <v>202201</v>
      </c>
      <c r="G15" t="s">
        <v>201</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82.746300000000005</v>
      </c>
      <c r="FP15" s="7">
        <v>84.98</v>
      </c>
      <c r="FQ15" s="9">
        <v>1.3605</v>
      </c>
      <c r="FR15" s="7">
        <f t="shared" si="15"/>
        <v>62.462330025725834</v>
      </c>
      <c r="FT15" s="7">
        <v>0.84</v>
      </c>
      <c r="FU15" s="7">
        <v>1.17</v>
      </c>
      <c r="FV15" s="9">
        <v>82.971199999999996</v>
      </c>
      <c r="FX15" s="9">
        <v>83.72</v>
      </c>
      <c r="FY15" s="9">
        <v>82.42</v>
      </c>
      <c r="FZ15" s="9">
        <v>80.37</v>
      </c>
      <c r="GA15" s="9">
        <v>76.8</v>
      </c>
      <c r="GB15" s="9">
        <v>72.03</v>
      </c>
    </row>
    <row r="16" spans="1:187" x14ac:dyDescent="0.35">
      <c r="A16" s="6">
        <f t="shared" si="16"/>
        <v>44573</v>
      </c>
      <c r="B16" s="13">
        <f t="shared" si="10"/>
        <v>1</v>
      </c>
      <c r="C16" s="13">
        <f t="shared" si="11"/>
        <v>2022</v>
      </c>
      <c r="D16">
        <f t="shared" si="12"/>
        <v>202201</v>
      </c>
      <c r="E16">
        <f t="shared" si="13"/>
        <v>1</v>
      </c>
      <c r="F16">
        <f t="shared" si="14"/>
        <v>202201</v>
      </c>
      <c r="G16" t="s">
        <v>202</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82.809700000000007</v>
      </c>
      <c r="FP16" s="7">
        <v>85.83</v>
      </c>
      <c r="FQ16" s="9">
        <v>1.3687</v>
      </c>
      <c r="FR16" s="7">
        <f t="shared" si="15"/>
        <v>62.709140059910865</v>
      </c>
      <c r="FT16" s="7">
        <v>0.79</v>
      </c>
      <c r="FU16" s="7">
        <v>1.1299999999999999</v>
      </c>
      <c r="FV16" s="9">
        <v>83.033199999999994</v>
      </c>
      <c r="FX16" s="9">
        <v>84.67</v>
      </c>
      <c r="FY16" s="9">
        <v>83.25</v>
      </c>
      <c r="FZ16" s="9">
        <v>81.069999999999993</v>
      </c>
      <c r="GA16" s="9">
        <v>77.3</v>
      </c>
      <c r="GB16" s="9">
        <v>72.209999999999994</v>
      </c>
    </row>
    <row r="17" spans="1:184" x14ac:dyDescent="0.35">
      <c r="A17" s="6">
        <f t="shared" si="16"/>
        <v>44574</v>
      </c>
      <c r="B17" s="13">
        <f t="shared" si="10"/>
        <v>1</v>
      </c>
      <c r="C17" s="13">
        <f t="shared" si="11"/>
        <v>2022</v>
      </c>
      <c r="D17">
        <f t="shared" si="12"/>
        <v>202201</v>
      </c>
      <c r="E17">
        <f t="shared" si="13"/>
        <v>1</v>
      </c>
      <c r="F17">
        <f t="shared" si="14"/>
        <v>202201</v>
      </c>
      <c r="G17" t="s">
        <v>203</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82.927000000000007</v>
      </c>
      <c r="FP17" s="7">
        <v>85.8</v>
      </c>
      <c r="FQ17" s="9">
        <v>1.3734</v>
      </c>
      <c r="FR17" s="7">
        <f t="shared" si="15"/>
        <v>62.472695500218435</v>
      </c>
      <c r="FT17" s="7">
        <v>0.76</v>
      </c>
      <c r="FU17" s="7">
        <v>1.1100000000000001</v>
      </c>
      <c r="FV17" s="9">
        <v>83.139200000000002</v>
      </c>
      <c r="FX17" s="9">
        <v>84.47</v>
      </c>
      <c r="FY17" s="9">
        <v>83.03</v>
      </c>
      <c r="FZ17" s="9">
        <v>80.87</v>
      </c>
      <c r="GA17" s="9">
        <v>77.150000000000006</v>
      </c>
      <c r="GB17" s="9">
        <v>72.099999999999994</v>
      </c>
    </row>
    <row r="18" spans="1:184" x14ac:dyDescent="0.35">
      <c r="A18" s="6">
        <f t="shared" si="16"/>
        <v>44575</v>
      </c>
      <c r="B18" s="13">
        <f t="shared" si="10"/>
        <v>1</v>
      </c>
      <c r="C18" s="13">
        <f t="shared" si="11"/>
        <v>2022</v>
      </c>
      <c r="D18">
        <f t="shared" si="12"/>
        <v>202201</v>
      </c>
      <c r="E18">
        <f t="shared" si="13"/>
        <v>1</v>
      </c>
      <c r="F18">
        <f t="shared" si="14"/>
        <v>202201</v>
      </c>
      <c r="G18" t="s">
        <v>204</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82.723600000000005</v>
      </c>
      <c r="FP18" s="7">
        <v>87.17</v>
      </c>
      <c r="FQ18" s="9">
        <v>1.3683000000000001</v>
      </c>
      <c r="FR18" s="7">
        <f t="shared" si="15"/>
        <v>63.706789446758748</v>
      </c>
      <c r="FT18" s="7">
        <v>0.79</v>
      </c>
      <c r="FU18" s="7">
        <v>1.1599999999999999</v>
      </c>
      <c r="FV18" s="9">
        <v>82.936700000000002</v>
      </c>
      <c r="FX18" s="9">
        <v>86.06</v>
      </c>
      <c r="FY18" s="9">
        <v>84.57</v>
      </c>
      <c r="FZ18" s="9">
        <v>82.23</v>
      </c>
      <c r="GA18" s="9">
        <v>78.260000000000005</v>
      </c>
      <c r="GB18" s="9">
        <v>72.92</v>
      </c>
    </row>
    <row r="19" spans="1:184" x14ac:dyDescent="0.35">
      <c r="A19" s="6">
        <f t="shared" si="16"/>
        <v>44578</v>
      </c>
      <c r="B19" s="13">
        <f t="shared" si="10"/>
        <v>1</v>
      </c>
      <c r="C19" s="13">
        <f t="shared" si="11"/>
        <v>2022</v>
      </c>
      <c r="D19">
        <f t="shared" si="12"/>
        <v>202201</v>
      </c>
      <c r="E19">
        <f t="shared" si="13"/>
        <v>1</v>
      </c>
      <c r="F19">
        <f t="shared" si="14"/>
        <v>202201</v>
      </c>
      <c r="G19" t="s">
        <v>205</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82.634900000000002</v>
      </c>
      <c r="FP19" s="7">
        <v>87.82</v>
      </c>
      <c r="FQ19" s="9">
        <v>1.365</v>
      </c>
      <c r="FR19" s="7">
        <f t="shared" si="15"/>
        <v>64.336996336996336</v>
      </c>
      <c r="FT19" s="7">
        <v>0.84</v>
      </c>
      <c r="FU19" s="7">
        <v>1.19</v>
      </c>
      <c r="FV19" s="9">
        <v>82.854600000000005</v>
      </c>
      <c r="FX19" s="9">
        <v>86.48</v>
      </c>
      <c r="FY19" s="9">
        <v>84.96</v>
      </c>
      <c r="FZ19" s="9">
        <v>82.59</v>
      </c>
      <c r="GA19" s="9">
        <v>78.63</v>
      </c>
      <c r="GB19" s="9">
        <v>73.23</v>
      </c>
    </row>
    <row r="20" spans="1:184" x14ac:dyDescent="0.35">
      <c r="A20" s="6">
        <f t="shared" si="16"/>
        <v>44579</v>
      </c>
      <c r="B20" s="13">
        <f t="shared" si="10"/>
        <v>1</v>
      </c>
      <c r="C20" s="13">
        <f t="shared" si="11"/>
        <v>2022</v>
      </c>
      <c r="D20">
        <f t="shared" si="12"/>
        <v>202201</v>
      </c>
      <c r="E20">
        <f t="shared" si="13"/>
        <v>1</v>
      </c>
      <c r="F20">
        <f t="shared" si="14"/>
        <v>202201</v>
      </c>
      <c r="G20" t="s">
        <v>206</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82.514300000000006</v>
      </c>
      <c r="FP20" s="7">
        <v>88.83</v>
      </c>
      <c r="FQ20" s="9">
        <v>1.3582000000000001</v>
      </c>
      <c r="FR20" s="7">
        <f t="shared" si="15"/>
        <v>65.402738919157699</v>
      </c>
      <c r="FT20" s="7">
        <v>0.87</v>
      </c>
      <c r="FU20" s="7">
        <v>1.22</v>
      </c>
      <c r="FV20" s="9">
        <v>82.725099999999998</v>
      </c>
      <c r="FX20" s="9">
        <v>87.51</v>
      </c>
      <c r="FY20" s="9">
        <v>85.94</v>
      </c>
      <c r="FZ20" s="9">
        <v>83.5</v>
      </c>
      <c r="GA20" s="9">
        <v>79.42</v>
      </c>
      <c r="GB20" s="9">
        <v>73.92</v>
      </c>
    </row>
    <row r="21" spans="1:184" x14ac:dyDescent="0.35">
      <c r="A21" s="6">
        <f t="shared" si="16"/>
        <v>44580</v>
      </c>
      <c r="B21" s="13">
        <f t="shared" si="10"/>
        <v>1</v>
      </c>
      <c r="C21" s="13">
        <f t="shared" si="11"/>
        <v>2022</v>
      </c>
      <c r="D21">
        <f t="shared" si="12"/>
        <v>202201</v>
      </c>
      <c r="E21">
        <f t="shared" si="13"/>
        <v>1</v>
      </c>
      <c r="F21">
        <f t="shared" si="14"/>
        <v>202201</v>
      </c>
      <c r="G21" t="s">
        <v>207</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82.616500000000002</v>
      </c>
      <c r="FP21" s="7">
        <v>89.64</v>
      </c>
      <c r="FQ21" s="9">
        <v>1.359</v>
      </c>
      <c r="FR21" s="7">
        <f t="shared" si="15"/>
        <v>65.960264900662253</v>
      </c>
      <c r="FT21" s="7">
        <v>0.9</v>
      </c>
      <c r="FU21" s="7">
        <v>1.26</v>
      </c>
      <c r="FV21" s="9">
        <v>82.842699999999994</v>
      </c>
      <c r="FX21" s="9">
        <v>88.44</v>
      </c>
      <c r="FY21" s="9">
        <v>86.69</v>
      </c>
      <c r="FZ21" s="9">
        <v>84.16</v>
      </c>
      <c r="GA21" s="9">
        <v>79.900000000000006</v>
      </c>
      <c r="GB21" s="9">
        <v>74.239999999999995</v>
      </c>
    </row>
    <row r="22" spans="1:184" x14ac:dyDescent="0.35">
      <c r="A22" s="6">
        <f t="shared" si="16"/>
        <v>44581</v>
      </c>
      <c r="B22" s="13">
        <f t="shared" si="10"/>
        <v>1</v>
      </c>
      <c r="C22" s="13">
        <f t="shared" si="11"/>
        <v>2022</v>
      </c>
      <c r="D22">
        <f t="shared" si="12"/>
        <v>202201</v>
      </c>
      <c r="E22">
        <f t="shared" si="13"/>
        <v>1</v>
      </c>
      <c r="F22">
        <f t="shared" si="14"/>
        <v>202201</v>
      </c>
      <c r="G22" t="s">
        <v>208</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82.812899999999999</v>
      </c>
      <c r="FP22" s="7">
        <v>89.75</v>
      </c>
      <c r="FQ22" s="9">
        <v>1.3658999999999999</v>
      </c>
      <c r="FR22" s="7">
        <f t="shared" si="15"/>
        <v>65.707592063840693</v>
      </c>
      <c r="FT22" s="7">
        <v>0.89</v>
      </c>
      <c r="FU22" s="7">
        <v>1.22</v>
      </c>
      <c r="FV22" s="9">
        <v>83.050700000000006</v>
      </c>
      <c r="FX22" s="9">
        <v>88.38</v>
      </c>
      <c r="FY22" s="9">
        <v>86.74</v>
      </c>
      <c r="FZ22" s="9">
        <v>84.28</v>
      </c>
      <c r="GA22" s="9">
        <v>80.27</v>
      </c>
      <c r="GB22" s="9">
        <v>74.760000000000005</v>
      </c>
    </row>
    <row r="23" spans="1:184" x14ac:dyDescent="0.35">
      <c r="A23" s="6">
        <f t="shared" si="16"/>
        <v>44582</v>
      </c>
      <c r="B23" s="13">
        <f t="shared" si="10"/>
        <v>1</v>
      </c>
      <c r="C23" s="13">
        <f t="shared" si="11"/>
        <v>2022</v>
      </c>
      <c r="D23">
        <f t="shared" si="12"/>
        <v>202201</v>
      </c>
      <c r="E23">
        <f t="shared" si="13"/>
        <v>1</v>
      </c>
      <c r="F23">
        <f t="shared" si="14"/>
        <v>202201</v>
      </c>
      <c r="G23" t="s">
        <v>209</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82.259</v>
      </c>
      <c r="FP23" s="7">
        <v>89.75</v>
      </c>
      <c r="FQ23" s="9">
        <v>1.3559000000000001</v>
      </c>
      <c r="FR23" s="7">
        <f t="shared" si="15"/>
        <v>66.192197064680286</v>
      </c>
      <c r="FT23" s="7">
        <v>0.87</v>
      </c>
      <c r="FU23" s="7">
        <v>1.17</v>
      </c>
      <c r="FV23" s="9">
        <v>82.478200000000001</v>
      </c>
      <c r="FX23" s="9">
        <v>87.89</v>
      </c>
      <c r="FY23" s="9">
        <v>86.19</v>
      </c>
      <c r="FZ23" s="9">
        <v>83.7</v>
      </c>
      <c r="GA23" s="9">
        <v>79.760000000000005</v>
      </c>
      <c r="GB23" s="9">
        <v>74.650000000000006</v>
      </c>
    </row>
    <row r="24" spans="1:184" x14ac:dyDescent="0.35">
      <c r="A24" s="6">
        <f t="shared" si="16"/>
        <v>44585</v>
      </c>
      <c r="B24" s="13">
        <f t="shared" si="10"/>
        <v>1</v>
      </c>
      <c r="C24" s="13">
        <f t="shared" si="11"/>
        <v>2022</v>
      </c>
      <c r="D24">
        <f t="shared" si="12"/>
        <v>202201</v>
      </c>
      <c r="E24">
        <f t="shared" si="13"/>
        <v>1</v>
      </c>
      <c r="F24">
        <f t="shared" si="14"/>
        <v>202201</v>
      </c>
      <c r="G24" t="s">
        <v>210</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81.957899999999995</v>
      </c>
      <c r="FP24" s="7">
        <v>87.74</v>
      </c>
      <c r="FQ24" s="9">
        <v>1.3464</v>
      </c>
      <c r="FR24" s="7">
        <f t="shared" si="15"/>
        <v>65.16636957813428</v>
      </c>
      <c r="FT24" s="7">
        <v>0.87</v>
      </c>
      <c r="FU24" s="7">
        <v>1.1299999999999999</v>
      </c>
      <c r="FV24" s="9">
        <v>82.156199999999998</v>
      </c>
      <c r="FX24" s="9">
        <v>86.27</v>
      </c>
      <c r="FY24" s="9">
        <v>84.56</v>
      </c>
      <c r="FZ24" s="9">
        <v>82.18</v>
      </c>
      <c r="GA24" s="9">
        <v>78.48</v>
      </c>
      <c r="GB24" s="9">
        <v>73.84</v>
      </c>
    </row>
    <row r="25" spans="1:184" x14ac:dyDescent="0.35">
      <c r="A25" s="6">
        <f t="shared" si="16"/>
        <v>44586</v>
      </c>
      <c r="B25" s="13">
        <f t="shared" si="10"/>
        <v>1</v>
      </c>
      <c r="C25" s="13">
        <f t="shared" si="11"/>
        <v>2022</v>
      </c>
      <c r="D25">
        <f t="shared" si="12"/>
        <v>202201</v>
      </c>
      <c r="E25">
        <f t="shared" si="13"/>
        <v>1</v>
      </c>
      <c r="F25">
        <f t="shared" si="14"/>
        <v>202201</v>
      </c>
      <c r="G25" t="s">
        <v>211</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82.185299999999998</v>
      </c>
      <c r="FP25" s="7">
        <v>89.49</v>
      </c>
      <c r="FQ25" s="9">
        <v>1.3486</v>
      </c>
      <c r="FR25" s="7">
        <f t="shared" si="15"/>
        <v>66.357704285926147</v>
      </c>
      <c r="FT25" s="7">
        <v>0.9</v>
      </c>
      <c r="FU25" s="7">
        <v>1.17</v>
      </c>
      <c r="FV25" s="9">
        <v>82.396100000000004</v>
      </c>
      <c r="FX25" s="9">
        <v>88.2</v>
      </c>
      <c r="FY25" s="9">
        <v>86.23</v>
      </c>
      <c r="FZ25" s="9">
        <v>83.67</v>
      </c>
      <c r="GA25" s="9">
        <v>79.739999999999995</v>
      </c>
      <c r="GB25" s="9">
        <v>74.849999999999994</v>
      </c>
    </row>
    <row r="26" spans="1:184" x14ac:dyDescent="0.35">
      <c r="A26" s="6">
        <f t="shared" si="16"/>
        <v>44587</v>
      </c>
      <c r="B26" s="13">
        <f t="shared" si="10"/>
        <v>1</v>
      </c>
      <c r="C26" s="13">
        <f t="shared" si="11"/>
        <v>2022</v>
      </c>
      <c r="D26">
        <f t="shared" si="12"/>
        <v>202201</v>
      </c>
      <c r="E26">
        <f t="shared" si="13"/>
        <v>1</v>
      </c>
      <c r="F26">
        <f t="shared" si="14"/>
        <v>202201</v>
      </c>
      <c r="G26" t="s">
        <v>212</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82.342100000000002</v>
      </c>
      <c r="FP26" s="7">
        <v>91.22</v>
      </c>
      <c r="FQ26" s="9">
        <v>1.3512999999999999</v>
      </c>
      <c r="FR26" s="7">
        <f t="shared" si="15"/>
        <v>67.505365203877744</v>
      </c>
      <c r="FT26" s="7">
        <v>0.92</v>
      </c>
      <c r="FU26" s="7">
        <v>1.2</v>
      </c>
      <c r="FV26" s="9">
        <v>82.547799999999995</v>
      </c>
      <c r="FX26" s="9">
        <v>89.96</v>
      </c>
      <c r="FY26" s="9">
        <v>87.65</v>
      </c>
      <c r="FZ26" s="9">
        <v>84.88</v>
      </c>
      <c r="GA26" s="9">
        <v>80.62</v>
      </c>
      <c r="GB26" s="9">
        <v>75.36</v>
      </c>
    </row>
    <row r="27" spans="1:184" x14ac:dyDescent="0.35">
      <c r="A27" s="6">
        <f t="shared" si="16"/>
        <v>44588</v>
      </c>
      <c r="B27" s="13">
        <f t="shared" si="10"/>
        <v>1</v>
      </c>
      <c r="C27" s="13">
        <f t="shared" si="11"/>
        <v>2022</v>
      </c>
      <c r="D27">
        <f t="shared" si="12"/>
        <v>202201</v>
      </c>
      <c r="E27">
        <f t="shared" si="13"/>
        <v>1</v>
      </c>
      <c r="F27">
        <f t="shared" si="14"/>
        <v>202201</v>
      </c>
      <c r="G27" t="s">
        <v>213</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82.201800000000006</v>
      </c>
      <c r="FP27" s="7">
        <v>90.7</v>
      </c>
      <c r="FQ27" s="9">
        <v>1.339</v>
      </c>
      <c r="FR27" s="7">
        <f t="shared" si="15"/>
        <v>67.73711725168036</v>
      </c>
      <c r="FT27" s="7">
        <v>0.96</v>
      </c>
      <c r="FU27" s="7">
        <v>1.22</v>
      </c>
      <c r="FV27" s="9">
        <v>82.436599999999999</v>
      </c>
      <c r="FX27" s="9">
        <v>89.34</v>
      </c>
      <c r="FY27" s="9">
        <v>87.02</v>
      </c>
      <c r="FZ27" s="9">
        <v>84.15</v>
      </c>
      <c r="GA27" s="9">
        <v>79.92</v>
      </c>
      <c r="GB27" s="9">
        <v>74.819999999999993</v>
      </c>
    </row>
    <row r="28" spans="1:184" x14ac:dyDescent="0.35">
      <c r="A28" s="6">
        <f t="shared" si="16"/>
        <v>44589</v>
      </c>
      <c r="B28" s="13">
        <f t="shared" si="10"/>
        <v>1</v>
      </c>
      <c r="C28" s="13">
        <f t="shared" si="11"/>
        <v>2022</v>
      </c>
      <c r="D28">
        <f t="shared" si="12"/>
        <v>202201</v>
      </c>
      <c r="E28">
        <f t="shared" si="13"/>
        <v>1</v>
      </c>
      <c r="F28">
        <f t="shared" si="14"/>
        <v>202201</v>
      </c>
      <c r="G28" t="s">
        <v>214</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82.332499999999996</v>
      </c>
      <c r="FP28" s="7">
        <v>91.47</v>
      </c>
      <c r="FQ28" s="9">
        <v>1.3414999999999999</v>
      </c>
      <c r="FR28" s="7">
        <f t="shared" si="15"/>
        <v>68.184867685426767</v>
      </c>
      <c r="FT28" s="7">
        <v>0.97</v>
      </c>
      <c r="FU28" s="7">
        <v>1.24</v>
      </c>
      <c r="FV28" s="9">
        <v>82.5518</v>
      </c>
      <c r="FX28" s="9">
        <v>90.03</v>
      </c>
      <c r="FY28" s="9">
        <v>87.17</v>
      </c>
      <c r="FZ28" s="9">
        <v>84.11</v>
      </c>
      <c r="GA28" s="9">
        <v>79.819999999999993</v>
      </c>
      <c r="GB28" s="9">
        <v>74.650000000000006</v>
      </c>
    </row>
    <row r="29" spans="1:184" x14ac:dyDescent="0.35">
      <c r="A29" s="6">
        <f t="shared" si="16"/>
        <v>44592</v>
      </c>
      <c r="B29" s="13">
        <f t="shared" si="10"/>
        <v>1</v>
      </c>
      <c r="C29" s="13">
        <f t="shared" si="11"/>
        <v>2022</v>
      </c>
      <c r="D29">
        <f t="shared" si="12"/>
        <v>202201</v>
      </c>
      <c r="E29">
        <f t="shared" si="13"/>
        <v>1</v>
      </c>
      <c r="F29">
        <f t="shared" si="14"/>
        <v>202201</v>
      </c>
      <c r="G29" t="s">
        <v>215</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82.113799999999998</v>
      </c>
      <c r="FP29" s="7">
        <v>92.35</v>
      </c>
      <c r="FQ29" s="9">
        <v>1.3418000000000001</v>
      </c>
      <c r="FR29" s="7">
        <f t="shared" si="15"/>
        <v>68.825458339543886</v>
      </c>
      <c r="FT29" s="7">
        <v>1.06</v>
      </c>
      <c r="FU29" s="7">
        <v>1.31</v>
      </c>
      <c r="FV29" s="9">
        <v>82.346699999999998</v>
      </c>
      <c r="FX29" s="9">
        <v>91.21</v>
      </c>
      <c r="FY29" s="9">
        <v>87.85</v>
      </c>
      <c r="FZ29" s="9">
        <v>84.68</v>
      </c>
      <c r="GA29" s="9">
        <v>80.319999999999993</v>
      </c>
      <c r="GB29" s="9">
        <v>75.03</v>
      </c>
    </row>
    <row r="30" spans="1:184" x14ac:dyDescent="0.35">
      <c r="A30" s="6">
        <f t="shared" si="16"/>
        <v>44593</v>
      </c>
      <c r="B30" s="13">
        <f t="shared" si="10"/>
        <v>2</v>
      </c>
      <c r="C30" s="13">
        <f t="shared" si="11"/>
        <v>2022</v>
      </c>
      <c r="D30">
        <f t="shared" si="12"/>
        <v>202202</v>
      </c>
      <c r="E30">
        <f t="shared" si="13"/>
        <v>1</v>
      </c>
      <c r="F30">
        <f t="shared" si="14"/>
        <v>202201</v>
      </c>
      <c r="G30" t="s">
        <v>216</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82.4602</v>
      </c>
      <c r="FP30" s="7">
        <v>90.24</v>
      </c>
      <c r="FQ30" s="9">
        <v>1.3506</v>
      </c>
      <c r="FR30" s="7">
        <f t="shared" si="15"/>
        <v>66.814749000444237</v>
      </c>
      <c r="FT30" s="7">
        <v>1.05</v>
      </c>
      <c r="FU30" s="7">
        <v>1.3</v>
      </c>
      <c r="FV30" s="9">
        <v>82.707899999999995</v>
      </c>
      <c r="FX30" s="9">
        <v>89.16</v>
      </c>
      <c r="FY30" s="9">
        <v>86.55</v>
      </c>
      <c r="FZ30" s="9">
        <v>83.77</v>
      </c>
      <c r="GA30" s="9">
        <v>79.72</v>
      </c>
      <c r="GB30" s="9">
        <v>74.790000000000006</v>
      </c>
    </row>
    <row r="31" spans="1:184" x14ac:dyDescent="0.35">
      <c r="A31" s="6">
        <f t="shared" si="16"/>
        <v>44594</v>
      </c>
      <c r="B31" s="13">
        <f t="shared" si="10"/>
        <v>2</v>
      </c>
      <c r="C31" s="13">
        <f t="shared" si="11"/>
        <v>2022</v>
      </c>
      <c r="D31">
        <f t="shared" si="12"/>
        <v>202202</v>
      </c>
      <c r="E31">
        <f t="shared" si="13"/>
        <v>1</v>
      </c>
      <c r="F31">
        <f t="shared" si="14"/>
        <v>202201</v>
      </c>
      <c r="G31" t="s">
        <v>217</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82.596100000000007</v>
      </c>
      <c r="FP31" s="7">
        <v>91.43</v>
      </c>
      <c r="FQ31" s="9">
        <v>1.3572</v>
      </c>
      <c r="FR31" s="7">
        <f t="shared" si="15"/>
        <v>67.366637194223415</v>
      </c>
      <c r="FT31" s="7">
        <v>1.04</v>
      </c>
      <c r="FU31" s="7">
        <v>1.26</v>
      </c>
      <c r="FV31" s="9">
        <v>82.841399999999993</v>
      </c>
      <c r="FX31" s="9">
        <v>89.47</v>
      </c>
      <c r="FY31" s="9">
        <v>86.91</v>
      </c>
      <c r="FZ31" s="9">
        <v>84.18</v>
      </c>
      <c r="GA31" s="9">
        <v>80.14</v>
      </c>
      <c r="GB31" s="9">
        <v>75.16</v>
      </c>
    </row>
    <row r="32" spans="1:184" x14ac:dyDescent="0.35">
      <c r="A32" s="6">
        <f t="shared" si="16"/>
        <v>44595</v>
      </c>
      <c r="B32" s="13">
        <f t="shared" si="10"/>
        <v>2</v>
      </c>
      <c r="C32" s="13">
        <f t="shared" si="11"/>
        <v>2022</v>
      </c>
      <c r="D32">
        <f t="shared" si="12"/>
        <v>202202</v>
      </c>
      <c r="E32">
        <f t="shared" si="13"/>
        <v>1</v>
      </c>
      <c r="F32">
        <f t="shared" si="14"/>
        <v>202201</v>
      </c>
      <c r="G32" t="s">
        <v>218</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82.458699999999993</v>
      </c>
      <c r="FP32" s="7">
        <v>92.99</v>
      </c>
      <c r="FQ32" s="9">
        <v>1.361</v>
      </c>
      <c r="FR32" s="7">
        <f t="shared" si="15"/>
        <v>68.324761204996321</v>
      </c>
      <c r="FT32" s="7">
        <v>1.1499999999999999</v>
      </c>
      <c r="FU32" s="7">
        <v>1.37</v>
      </c>
      <c r="FV32" s="9">
        <v>82.694100000000006</v>
      </c>
      <c r="FX32" s="9">
        <v>91.11</v>
      </c>
      <c r="FY32" s="9">
        <v>88.42</v>
      </c>
      <c r="FZ32" s="9">
        <v>85.57</v>
      </c>
      <c r="GA32" s="9">
        <v>81.34</v>
      </c>
      <c r="GB32" s="9">
        <v>76.180000000000007</v>
      </c>
    </row>
    <row r="33" spans="1:184" x14ac:dyDescent="0.35">
      <c r="A33" s="6">
        <f t="shared" si="16"/>
        <v>44596</v>
      </c>
      <c r="B33" s="13">
        <f t="shared" si="10"/>
        <v>2</v>
      </c>
      <c r="C33" s="13">
        <f t="shared" si="11"/>
        <v>2022</v>
      </c>
      <c r="D33">
        <f t="shared" si="12"/>
        <v>202202</v>
      </c>
      <c r="E33">
        <f t="shared" si="13"/>
        <v>1</v>
      </c>
      <c r="F33">
        <f t="shared" si="14"/>
        <v>202201</v>
      </c>
      <c r="G33" t="s">
        <v>219</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81.960700000000003</v>
      </c>
      <c r="FP33" s="7">
        <v>96.86</v>
      </c>
      <c r="FQ33" s="9">
        <v>1.353</v>
      </c>
      <c r="FR33" s="7">
        <f t="shared" si="15"/>
        <v>71.58906134515891</v>
      </c>
      <c r="FT33" s="7">
        <v>1.27</v>
      </c>
      <c r="FU33" s="7">
        <v>1.41</v>
      </c>
      <c r="FV33" s="9">
        <v>82.191199999999995</v>
      </c>
      <c r="FX33" s="9">
        <v>93.27</v>
      </c>
      <c r="FY33" s="9">
        <v>90.22</v>
      </c>
      <c r="FZ33" s="9">
        <v>87.05</v>
      </c>
      <c r="GA33" s="9">
        <v>82.42</v>
      </c>
      <c r="GB33" s="9">
        <v>76.849999999999994</v>
      </c>
    </row>
    <row r="34" spans="1:184" x14ac:dyDescent="0.35">
      <c r="A34" s="6">
        <f t="shared" si="16"/>
        <v>44599</v>
      </c>
      <c r="B34" s="13">
        <f t="shared" si="10"/>
        <v>2</v>
      </c>
      <c r="C34" s="13">
        <f t="shared" si="11"/>
        <v>2022</v>
      </c>
      <c r="D34">
        <f t="shared" si="12"/>
        <v>202202</v>
      </c>
      <c r="E34">
        <f t="shared" si="13"/>
        <v>1</v>
      </c>
      <c r="F34">
        <f t="shared" si="14"/>
        <v>202201</v>
      </c>
      <c r="G34" t="s">
        <v>220</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81.891099999999994</v>
      </c>
      <c r="FP34" s="7">
        <v>97.28</v>
      </c>
      <c r="FQ34" s="9">
        <v>1.353</v>
      </c>
      <c r="FR34" s="7">
        <f t="shared" si="15"/>
        <v>71.899482631189954</v>
      </c>
      <c r="FT34" s="7">
        <v>1.27</v>
      </c>
      <c r="FU34" s="7">
        <v>1.41</v>
      </c>
      <c r="FV34" s="9">
        <v>82.129300000000001</v>
      </c>
      <c r="FX34" s="9">
        <v>92.69</v>
      </c>
      <c r="FY34" s="9">
        <v>89.89</v>
      </c>
      <c r="FZ34" s="9">
        <v>86.93</v>
      </c>
      <c r="GA34" s="9">
        <v>82.56</v>
      </c>
      <c r="GB34" s="9">
        <v>77.290000000000006</v>
      </c>
    </row>
    <row r="35" spans="1:184" x14ac:dyDescent="0.35">
      <c r="A35" s="6">
        <f t="shared" si="16"/>
        <v>44600</v>
      </c>
      <c r="B35" s="13">
        <f t="shared" si="10"/>
        <v>2</v>
      </c>
      <c r="C35" s="13">
        <f t="shared" si="11"/>
        <v>2022</v>
      </c>
      <c r="D35">
        <f t="shared" si="12"/>
        <v>202202</v>
      </c>
      <c r="E35">
        <f t="shared" si="13"/>
        <v>1</v>
      </c>
      <c r="F35">
        <f t="shared" si="14"/>
        <v>202201</v>
      </c>
      <c r="G35" t="s">
        <v>221</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82.150999999999996</v>
      </c>
      <c r="FP35" s="7">
        <v>96.07</v>
      </c>
      <c r="FQ35" s="9">
        <v>1.3552999999999999</v>
      </c>
      <c r="FR35" s="7">
        <f t="shared" si="15"/>
        <v>70.884674979709288</v>
      </c>
      <c r="FT35" s="7">
        <v>1.33</v>
      </c>
      <c r="FU35" s="7">
        <v>1.49</v>
      </c>
      <c r="FV35" s="9">
        <v>82.401700000000005</v>
      </c>
      <c r="FX35" s="9">
        <v>90.78</v>
      </c>
      <c r="FY35" s="9">
        <v>88.13</v>
      </c>
      <c r="FZ35" s="9">
        <v>85.33</v>
      </c>
      <c r="GA35" s="9">
        <v>81.27</v>
      </c>
      <c r="GB35" s="9">
        <v>76.489999999999995</v>
      </c>
    </row>
    <row r="36" spans="1:184" x14ac:dyDescent="0.35">
      <c r="A36" s="6">
        <f t="shared" si="16"/>
        <v>44601</v>
      </c>
      <c r="B36" s="13">
        <f t="shared" si="10"/>
        <v>2</v>
      </c>
      <c r="C36" s="13">
        <f t="shared" si="11"/>
        <v>2022</v>
      </c>
      <c r="D36">
        <f t="shared" si="12"/>
        <v>202202</v>
      </c>
      <c r="E36">
        <f t="shared" si="13"/>
        <v>1</v>
      </c>
      <c r="F36">
        <f t="shared" si="14"/>
        <v>202201</v>
      </c>
      <c r="G36" t="s">
        <v>222</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82.002899999999997</v>
      </c>
      <c r="FP36" s="7">
        <v>94.95</v>
      </c>
      <c r="FQ36" s="9">
        <v>1.3546</v>
      </c>
      <c r="FR36" s="7">
        <f t="shared" si="15"/>
        <v>70.094492839214524</v>
      </c>
      <c r="FT36" s="7">
        <v>1.28</v>
      </c>
      <c r="FU36" s="7">
        <v>1.43</v>
      </c>
      <c r="FV36" s="9">
        <v>82.260900000000007</v>
      </c>
      <c r="FX36" s="9">
        <v>91.55</v>
      </c>
      <c r="FY36" s="9">
        <v>88.97</v>
      </c>
      <c r="FZ36" s="9">
        <v>86.26</v>
      </c>
      <c r="GA36" s="9">
        <v>82.29</v>
      </c>
      <c r="GB36" s="9">
        <v>77.67</v>
      </c>
    </row>
    <row r="37" spans="1:184" x14ac:dyDescent="0.35">
      <c r="A37" s="6">
        <f t="shared" si="16"/>
        <v>44602</v>
      </c>
      <c r="B37" s="13">
        <f t="shared" si="10"/>
        <v>2</v>
      </c>
      <c r="C37" s="13">
        <f t="shared" si="11"/>
        <v>2022</v>
      </c>
      <c r="D37">
        <f t="shared" si="12"/>
        <v>202202</v>
      </c>
      <c r="E37">
        <f t="shared" si="13"/>
        <v>1</v>
      </c>
      <c r="F37">
        <f t="shared" si="14"/>
        <v>202201</v>
      </c>
      <c r="G37" t="s">
        <v>223</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82.305400000000006</v>
      </c>
      <c r="FP37" s="7">
        <v>96.37</v>
      </c>
      <c r="FQ37" s="9">
        <v>1.3615999999999999</v>
      </c>
      <c r="FR37" s="7">
        <f t="shared" si="15"/>
        <v>70.777027027027032</v>
      </c>
      <c r="FT37" s="7">
        <v>1.36</v>
      </c>
      <c r="FU37" s="7">
        <v>1.53</v>
      </c>
      <c r="FV37" s="9">
        <v>82.570800000000006</v>
      </c>
      <c r="FX37" s="9">
        <v>91.41</v>
      </c>
      <c r="FY37" s="9">
        <v>88.82</v>
      </c>
      <c r="FZ37" s="9">
        <v>86.13</v>
      </c>
      <c r="GA37" s="9">
        <v>82.24</v>
      </c>
      <c r="GB37" s="9">
        <v>77.790000000000006</v>
      </c>
    </row>
    <row r="38" spans="1:184" x14ac:dyDescent="0.35">
      <c r="A38" s="6">
        <f t="shared" si="16"/>
        <v>44603</v>
      </c>
      <c r="B38" s="13">
        <f t="shared" si="10"/>
        <v>2</v>
      </c>
      <c r="C38" s="13">
        <f t="shared" si="11"/>
        <v>2022</v>
      </c>
      <c r="D38">
        <f t="shared" si="12"/>
        <v>202202</v>
      </c>
      <c r="E38">
        <f t="shared" si="13"/>
        <v>1</v>
      </c>
      <c r="F38">
        <f t="shared" si="14"/>
        <v>202201</v>
      </c>
      <c r="G38" t="s">
        <v>224</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82.497299999999996</v>
      </c>
      <c r="FP38" s="7">
        <v>97.5</v>
      </c>
      <c r="FQ38" s="9">
        <v>1.3603000000000001</v>
      </c>
      <c r="FR38" s="7">
        <f t="shared" si="15"/>
        <v>71.675365728148194</v>
      </c>
      <c r="FT38" s="7">
        <v>1.43</v>
      </c>
      <c r="FU38" s="7">
        <v>1.55</v>
      </c>
      <c r="FV38" s="9">
        <v>82.755600000000001</v>
      </c>
      <c r="FX38" s="9">
        <v>94.44</v>
      </c>
      <c r="FY38" s="9">
        <v>91.05</v>
      </c>
      <c r="FZ38" s="9">
        <v>87.87</v>
      </c>
      <c r="GA38" s="9">
        <v>83.56</v>
      </c>
      <c r="GB38" s="9">
        <v>78.680000000000007</v>
      </c>
    </row>
    <row r="39" spans="1:184" x14ac:dyDescent="0.35">
      <c r="A39" s="6">
        <f t="shared" si="16"/>
        <v>44606</v>
      </c>
      <c r="B39" s="13">
        <f t="shared" si="10"/>
        <v>2</v>
      </c>
      <c r="C39" s="13">
        <f t="shared" si="11"/>
        <v>2022</v>
      </c>
      <c r="D39">
        <f t="shared" si="12"/>
        <v>202202</v>
      </c>
      <c r="E39">
        <f t="shared" si="13"/>
        <v>1</v>
      </c>
      <c r="F39">
        <f t="shared" si="14"/>
        <v>202201</v>
      </c>
      <c r="G39" t="s">
        <v>225</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82.339200000000005</v>
      </c>
      <c r="FP39" s="7">
        <v>101.66</v>
      </c>
      <c r="FQ39" s="9">
        <v>1.3512999999999999</v>
      </c>
      <c r="FR39" s="7">
        <f t="shared" si="15"/>
        <v>75.231258787833937</v>
      </c>
      <c r="FT39" s="7">
        <v>1.52</v>
      </c>
      <c r="FU39" s="7">
        <v>1.58</v>
      </c>
      <c r="FV39" s="9">
        <v>82.597200000000001</v>
      </c>
      <c r="FX39" s="9">
        <v>96.48</v>
      </c>
      <c r="FY39" s="9">
        <v>92.59</v>
      </c>
      <c r="FZ39" s="9">
        <v>88.96</v>
      </c>
      <c r="GA39" s="9">
        <v>84.28</v>
      </c>
      <c r="GB39" s="9">
        <v>79.08</v>
      </c>
    </row>
    <row r="40" spans="1:184" x14ac:dyDescent="0.35">
      <c r="A40" s="6">
        <f t="shared" si="16"/>
        <v>44607</v>
      </c>
      <c r="B40" s="13">
        <f t="shared" si="10"/>
        <v>2</v>
      </c>
      <c r="C40" s="13">
        <f t="shared" si="11"/>
        <v>2022</v>
      </c>
      <c r="D40">
        <f t="shared" si="12"/>
        <v>202202</v>
      </c>
      <c r="E40">
        <f t="shared" si="13"/>
        <v>1</v>
      </c>
      <c r="F40">
        <f t="shared" si="14"/>
        <v>202201</v>
      </c>
      <c r="G40" t="s">
        <v>226</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82.162999999999997</v>
      </c>
      <c r="FP40" s="7">
        <v>98.43</v>
      </c>
      <c r="FQ40" s="9">
        <v>1.3522000000000001</v>
      </c>
      <c r="FR40" s="7">
        <f t="shared" si="15"/>
        <v>72.792486318591926</v>
      </c>
      <c r="FT40" s="7">
        <v>1.55</v>
      </c>
      <c r="FU40" s="7">
        <v>1.59</v>
      </c>
      <c r="FV40" s="9">
        <v>82.432299999999998</v>
      </c>
      <c r="FX40" s="9">
        <v>93.28</v>
      </c>
      <c r="FY40" s="9">
        <v>89.29</v>
      </c>
      <c r="FZ40" s="9">
        <v>85.88</v>
      </c>
      <c r="GA40" s="9">
        <v>81.650000000000006</v>
      </c>
      <c r="GB40" s="9">
        <v>76.900000000000006</v>
      </c>
    </row>
    <row r="41" spans="1:184" x14ac:dyDescent="0.35">
      <c r="A41" s="6">
        <f t="shared" si="16"/>
        <v>44608</v>
      </c>
      <c r="B41" s="13">
        <f t="shared" si="10"/>
        <v>2</v>
      </c>
      <c r="C41" s="13">
        <f t="shared" si="11"/>
        <v>2022</v>
      </c>
      <c r="D41">
        <f t="shared" si="12"/>
        <v>202202</v>
      </c>
      <c r="E41">
        <f t="shared" si="13"/>
        <v>1</v>
      </c>
      <c r="F41">
        <f t="shared" si="14"/>
        <v>202201</v>
      </c>
      <c r="G41" t="s">
        <v>227</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82.423500000000004</v>
      </c>
      <c r="FP41" s="7">
        <v>97.44</v>
      </c>
      <c r="FQ41" s="9">
        <v>1.3577999999999999</v>
      </c>
      <c r="FR41" s="7">
        <f t="shared" si="15"/>
        <v>71.763146266018566</v>
      </c>
      <c r="FT41" s="7">
        <v>1.41</v>
      </c>
      <c r="FU41" s="7">
        <v>1.52</v>
      </c>
      <c r="FV41" s="9">
        <v>82.698400000000007</v>
      </c>
      <c r="FX41" s="9">
        <v>94.81</v>
      </c>
      <c r="FY41" s="9">
        <v>90.61</v>
      </c>
      <c r="FZ41" s="9">
        <v>86.82</v>
      </c>
      <c r="GA41" s="9">
        <v>82.54</v>
      </c>
      <c r="GB41" s="9">
        <v>77.59</v>
      </c>
    </row>
    <row r="42" spans="1:184" x14ac:dyDescent="0.35">
      <c r="A42" s="6">
        <f t="shared" si="16"/>
        <v>44609</v>
      </c>
      <c r="B42" s="13">
        <f t="shared" si="10"/>
        <v>2</v>
      </c>
      <c r="C42" s="13">
        <f t="shared" si="11"/>
        <v>2022</v>
      </c>
      <c r="D42">
        <f t="shared" si="12"/>
        <v>202202</v>
      </c>
      <c r="E42">
        <f t="shared" si="13"/>
        <v>1</v>
      </c>
      <c r="F42">
        <f t="shared" si="14"/>
        <v>202201</v>
      </c>
      <c r="G42" t="s">
        <v>228</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82.660399999999996</v>
      </c>
      <c r="FP42" s="7">
        <v>95.28</v>
      </c>
      <c r="FQ42" s="9">
        <v>1.3620000000000001</v>
      </c>
      <c r="FR42" s="7">
        <f t="shared" si="15"/>
        <v>69.955947136563879</v>
      </c>
      <c r="FT42" s="7">
        <v>1.34</v>
      </c>
      <c r="FU42" s="7">
        <v>1.46</v>
      </c>
      <c r="FV42" s="9">
        <v>82.928100000000001</v>
      </c>
      <c r="FX42" s="9">
        <v>92.97</v>
      </c>
      <c r="FY42" s="9">
        <v>89.08</v>
      </c>
      <c r="FZ42" s="9">
        <v>85.69</v>
      </c>
      <c r="GA42" s="9">
        <v>81.790000000000006</v>
      </c>
      <c r="GB42" s="9">
        <v>77.2</v>
      </c>
    </row>
    <row r="43" spans="1:184" x14ac:dyDescent="0.35">
      <c r="A43" s="6">
        <f t="shared" si="16"/>
        <v>44610</v>
      </c>
      <c r="B43" s="13">
        <f t="shared" si="10"/>
        <v>2</v>
      </c>
      <c r="C43" s="13">
        <f t="shared" si="11"/>
        <v>2022</v>
      </c>
      <c r="D43">
        <f t="shared" si="12"/>
        <v>202202</v>
      </c>
      <c r="E43">
        <f t="shared" si="13"/>
        <v>1</v>
      </c>
      <c r="F43">
        <f t="shared" si="14"/>
        <v>202201</v>
      </c>
      <c r="G43" t="s">
        <v>229</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82.546800000000005</v>
      </c>
      <c r="FP43" s="7">
        <v>96.18</v>
      </c>
      <c r="FQ43" s="9">
        <v>1.3584000000000001</v>
      </c>
      <c r="FR43" s="7">
        <f t="shared" si="15"/>
        <v>70.803886925795055</v>
      </c>
      <c r="FT43" s="7">
        <v>1.26</v>
      </c>
      <c r="FU43" s="7">
        <v>1.38</v>
      </c>
      <c r="FV43" s="9">
        <v>82.806799999999996</v>
      </c>
      <c r="FX43" s="9">
        <v>93.54</v>
      </c>
      <c r="FY43" s="9">
        <v>89.69</v>
      </c>
      <c r="FZ43" s="9">
        <v>86.4</v>
      </c>
      <c r="GA43" s="9">
        <v>82.46</v>
      </c>
      <c r="GB43" s="9">
        <v>77.66</v>
      </c>
    </row>
    <row r="44" spans="1:184" x14ac:dyDescent="0.35">
      <c r="A44" s="6">
        <f t="shared" si="16"/>
        <v>44613</v>
      </c>
      <c r="B44" s="13">
        <f t="shared" si="10"/>
        <v>2</v>
      </c>
      <c r="C44" s="13">
        <f t="shared" si="11"/>
        <v>2022</v>
      </c>
      <c r="D44">
        <f t="shared" si="12"/>
        <v>202202</v>
      </c>
      <c r="E44">
        <f t="shared" si="13"/>
        <v>1</v>
      </c>
      <c r="F44">
        <f t="shared" si="14"/>
        <v>202201</v>
      </c>
      <c r="G44" t="s">
        <v>230</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82.699399999999997</v>
      </c>
      <c r="FP44" s="7">
        <v>98.95</v>
      </c>
      <c r="FQ44" s="9">
        <v>1.3607</v>
      </c>
      <c r="FR44" s="7">
        <f t="shared" si="15"/>
        <v>72.719923568751383</v>
      </c>
      <c r="FT44" s="7">
        <v>1.28</v>
      </c>
      <c r="FU44" s="7">
        <v>1.41</v>
      </c>
      <c r="FV44" s="9">
        <v>82.949700000000007</v>
      </c>
      <c r="FX44" s="9">
        <v>95.39</v>
      </c>
      <c r="FY44" s="9">
        <v>91.17</v>
      </c>
      <c r="FZ44" s="9">
        <v>87.71</v>
      </c>
      <c r="GA44" s="9">
        <v>83.64</v>
      </c>
      <c r="GB44" s="9">
        <v>78.75</v>
      </c>
    </row>
    <row r="45" spans="1:184" x14ac:dyDescent="0.35">
      <c r="A45" s="6">
        <f t="shared" si="16"/>
        <v>44614</v>
      </c>
      <c r="B45" s="13">
        <f t="shared" si="10"/>
        <v>2</v>
      </c>
      <c r="C45" s="13">
        <f t="shared" si="11"/>
        <v>2022</v>
      </c>
      <c r="D45">
        <f t="shared" si="12"/>
        <v>202202</v>
      </c>
      <c r="E45">
        <f t="shared" si="13"/>
        <v>1</v>
      </c>
      <c r="F45">
        <f t="shared" si="14"/>
        <v>202201</v>
      </c>
      <c r="G45" t="s">
        <v>231</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82.627499999999998</v>
      </c>
      <c r="FP45" s="7">
        <v>98.73</v>
      </c>
      <c r="FQ45" s="9">
        <v>1.3591</v>
      </c>
      <c r="FR45" s="7">
        <f t="shared" si="15"/>
        <v>72.643661246413075</v>
      </c>
      <c r="FT45" s="7">
        <v>1.33</v>
      </c>
      <c r="FU45" s="7">
        <v>1.47</v>
      </c>
      <c r="FV45" s="9">
        <v>82.883099999999999</v>
      </c>
      <c r="FX45" s="9">
        <v>96.84</v>
      </c>
      <c r="FY45" s="9">
        <v>91.75</v>
      </c>
      <c r="FZ45" s="9">
        <v>88.09</v>
      </c>
      <c r="GA45" s="9">
        <v>83.91</v>
      </c>
      <c r="GB45" s="9">
        <v>78.959999999999994</v>
      </c>
    </row>
    <row r="46" spans="1:184" x14ac:dyDescent="0.35">
      <c r="A46" s="6">
        <f t="shared" si="16"/>
        <v>44615</v>
      </c>
      <c r="B46" s="13">
        <f t="shared" si="10"/>
        <v>2</v>
      </c>
      <c r="C46" s="13">
        <f t="shared" si="11"/>
        <v>2022</v>
      </c>
      <c r="D46">
        <f t="shared" si="12"/>
        <v>202202</v>
      </c>
      <c r="E46">
        <f t="shared" si="13"/>
        <v>1</v>
      </c>
      <c r="F46">
        <f t="shared" si="14"/>
        <v>202201</v>
      </c>
      <c r="G46" t="s">
        <v>232</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82.462000000000003</v>
      </c>
      <c r="FP46" s="7">
        <v>99.29</v>
      </c>
      <c r="FQ46" s="9">
        <v>1.3560000000000001</v>
      </c>
      <c r="FR46" s="7">
        <f t="shared" si="15"/>
        <v>73.222713864306783</v>
      </c>
      <c r="FT46" s="7">
        <v>1.29</v>
      </c>
      <c r="FU46" s="7">
        <v>1.48</v>
      </c>
      <c r="FV46" s="9">
        <v>82.701800000000006</v>
      </c>
      <c r="FX46" s="9">
        <v>96.84</v>
      </c>
      <c r="FY46" s="9">
        <v>92.18</v>
      </c>
      <c r="FZ46" s="9">
        <v>88.82</v>
      </c>
      <c r="GA46" s="9">
        <v>84.72</v>
      </c>
      <c r="GB46" s="9">
        <v>79.83</v>
      </c>
    </row>
    <row r="47" spans="1:184" x14ac:dyDescent="0.35">
      <c r="A47" s="6">
        <f t="shared" si="16"/>
        <v>44616</v>
      </c>
      <c r="B47" s="13">
        <f t="shared" si="10"/>
        <v>2</v>
      </c>
      <c r="C47" s="13">
        <f t="shared" si="11"/>
        <v>2022</v>
      </c>
      <c r="D47">
        <f t="shared" si="12"/>
        <v>202202</v>
      </c>
      <c r="E47">
        <f t="shared" si="13"/>
        <v>1</v>
      </c>
      <c r="F47">
        <f t="shared" si="14"/>
        <v>202201</v>
      </c>
      <c r="G47" t="s">
        <v>233</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81.839100000000002</v>
      </c>
      <c r="FP47" s="7">
        <v>101.29</v>
      </c>
      <c r="FQ47" s="9">
        <v>1.3274999999999999</v>
      </c>
      <c r="FR47" s="7">
        <f t="shared" si="15"/>
        <v>76.301318267419973</v>
      </c>
      <c r="FT47" s="7">
        <v>1.26</v>
      </c>
      <c r="FU47" s="7">
        <v>1.45</v>
      </c>
      <c r="FV47" s="9">
        <v>82.004499999999993</v>
      </c>
      <c r="FX47" s="9">
        <v>99.08</v>
      </c>
      <c r="FY47" s="9">
        <v>92.89</v>
      </c>
      <c r="FZ47" s="9">
        <v>88.69</v>
      </c>
      <c r="GA47" s="9">
        <v>84.21</v>
      </c>
      <c r="GB47" s="9">
        <v>78.84</v>
      </c>
    </row>
    <row r="48" spans="1:184" x14ac:dyDescent="0.35">
      <c r="A48" s="6">
        <f t="shared" si="16"/>
        <v>44617</v>
      </c>
      <c r="B48" s="13">
        <f t="shared" si="10"/>
        <v>2</v>
      </c>
      <c r="C48" s="13">
        <f t="shared" si="11"/>
        <v>2022</v>
      </c>
      <c r="D48">
        <f t="shared" si="12"/>
        <v>202202</v>
      </c>
      <c r="E48">
        <f t="shared" si="13"/>
        <v>1</v>
      </c>
      <c r="F48">
        <f t="shared" si="14"/>
        <v>202201</v>
      </c>
      <c r="G48" t="s">
        <v>234</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82.017700000000005</v>
      </c>
      <c r="FP48" s="7">
        <v>98.56</v>
      </c>
      <c r="FQ48" s="9">
        <v>1.3415999999999999</v>
      </c>
      <c r="FR48" s="7">
        <f t="shared" si="15"/>
        <v>73.464519976147884</v>
      </c>
      <c r="FT48" s="7">
        <v>1.21</v>
      </c>
      <c r="FU48" s="7">
        <v>1.46</v>
      </c>
      <c r="FV48" s="9">
        <v>82.221900000000005</v>
      </c>
      <c r="FX48" s="9">
        <v>97.93</v>
      </c>
      <c r="FY48" s="9">
        <v>91.77</v>
      </c>
      <c r="FZ48" s="9">
        <v>87.65</v>
      </c>
      <c r="GA48" s="9">
        <v>83.24</v>
      </c>
      <c r="GB48" s="9">
        <v>77.819999999999993</v>
      </c>
    </row>
    <row r="49" spans="1:184" x14ac:dyDescent="0.35">
      <c r="A49" s="6">
        <f t="shared" si="16"/>
        <v>44620</v>
      </c>
      <c r="B49" s="13">
        <f t="shared" si="10"/>
        <v>2</v>
      </c>
      <c r="C49" s="13">
        <f t="shared" si="11"/>
        <v>2022</v>
      </c>
      <c r="D49">
        <f t="shared" si="12"/>
        <v>202202</v>
      </c>
      <c r="E49">
        <f t="shared" si="13"/>
        <v>1</v>
      </c>
      <c r="F49">
        <f t="shared" si="14"/>
        <v>202201</v>
      </c>
      <c r="G49" t="s">
        <v>235</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82.231800000000007</v>
      </c>
      <c r="FP49" s="7">
        <v>103.08</v>
      </c>
      <c r="FQ49" s="9">
        <v>1.3419000000000001</v>
      </c>
      <c r="FR49" s="7">
        <f t="shared" si="15"/>
        <v>76.816454281243011</v>
      </c>
      <c r="FT49" s="7">
        <v>1.05</v>
      </c>
      <c r="FU49" s="7">
        <v>1.4</v>
      </c>
      <c r="FV49" s="9">
        <v>82.280900000000003</v>
      </c>
      <c r="FX49" s="9">
        <v>100.99</v>
      </c>
      <c r="FY49" s="9">
        <v>95.1</v>
      </c>
      <c r="FZ49" s="9">
        <v>89.74</v>
      </c>
      <c r="GA49" s="9">
        <v>84.47</v>
      </c>
      <c r="GB49" s="9">
        <v>78.22</v>
      </c>
    </row>
    <row r="50" spans="1:184" x14ac:dyDescent="0.35">
      <c r="A50" s="6">
        <f t="shared" si="16"/>
        <v>44621</v>
      </c>
      <c r="B50" s="13">
        <f t="shared" si="10"/>
        <v>3</v>
      </c>
      <c r="C50" s="13">
        <f t="shared" si="11"/>
        <v>2022</v>
      </c>
      <c r="D50">
        <f t="shared" si="12"/>
        <v>202203</v>
      </c>
      <c r="E50">
        <f t="shared" si="13"/>
        <v>1</v>
      </c>
      <c r="F50">
        <f t="shared" si="14"/>
        <v>202201</v>
      </c>
      <c r="G50" t="s">
        <v>236</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82.206800000000001</v>
      </c>
      <c r="FP50" s="7">
        <v>110.93</v>
      </c>
      <c r="FQ50" s="9">
        <v>1.3351999999999999</v>
      </c>
      <c r="FR50" s="7">
        <f t="shared" si="15"/>
        <v>83.081186339125239</v>
      </c>
      <c r="FT50" s="7">
        <v>0.8</v>
      </c>
      <c r="FU50" s="7">
        <v>1.1100000000000001</v>
      </c>
      <c r="FV50" s="9">
        <v>82.238299999999995</v>
      </c>
      <c r="FX50" s="9">
        <v>104.97</v>
      </c>
      <c r="FY50" s="9">
        <v>97.97</v>
      </c>
      <c r="FZ50" s="9">
        <v>91.21</v>
      </c>
      <c r="GA50" s="9">
        <v>85.58</v>
      </c>
      <c r="GB50" s="9">
        <v>79.459999999999994</v>
      </c>
    </row>
    <row r="51" spans="1:184" x14ac:dyDescent="0.35">
      <c r="A51" s="6">
        <f t="shared" si="16"/>
        <v>44622</v>
      </c>
      <c r="B51" s="13">
        <f t="shared" si="10"/>
        <v>3</v>
      </c>
      <c r="C51" s="13">
        <f t="shared" si="11"/>
        <v>2022</v>
      </c>
      <c r="D51">
        <f t="shared" si="12"/>
        <v>202203</v>
      </c>
      <c r="E51">
        <f t="shared" si="13"/>
        <v>1</v>
      </c>
      <c r="F51">
        <f t="shared" si="14"/>
        <v>202201</v>
      </c>
      <c r="G51" t="s">
        <v>237</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82.323099999999997</v>
      </c>
      <c r="FP51" s="7">
        <v>118.94</v>
      </c>
      <c r="FQ51" s="9">
        <v>1.3314999999999999</v>
      </c>
      <c r="FR51" s="7">
        <f t="shared" si="15"/>
        <v>89.327825760420581</v>
      </c>
      <c r="FT51" s="7">
        <v>1.0900000000000001</v>
      </c>
      <c r="FU51" s="7">
        <v>1.27</v>
      </c>
      <c r="FV51" s="9">
        <v>82.359399999999994</v>
      </c>
      <c r="FX51" s="9">
        <v>112.93</v>
      </c>
      <c r="FY51" s="9">
        <v>104.16</v>
      </c>
      <c r="FZ51" s="9">
        <v>95.94</v>
      </c>
      <c r="GA51" s="9">
        <v>89.45</v>
      </c>
      <c r="GB51" s="9">
        <v>82.61</v>
      </c>
    </row>
    <row r="52" spans="1:184" x14ac:dyDescent="0.35">
      <c r="A52" s="6">
        <f t="shared" si="16"/>
        <v>44623</v>
      </c>
      <c r="B52" s="13">
        <f t="shared" si="10"/>
        <v>3</v>
      </c>
      <c r="C52" s="13">
        <f t="shared" si="11"/>
        <v>2022</v>
      </c>
      <c r="D52">
        <f t="shared" si="12"/>
        <v>202203</v>
      </c>
      <c r="E52">
        <f t="shared" si="13"/>
        <v>1</v>
      </c>
      <c r="F52">
        <f t="shared" si="14"/>
        <v>202201</v>
      </c>
      <c r="G52" t="s">
        <v>238</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82.489000000000004</v>
      </c>
      <c r="FP52" s="7">
        <v>115.36</v>
      </c>
      <c r="FQ52" s="9">
        <v>1.3341000000000001</v>
      </c>
      <c r="FR52" s="7">
        <f t="shared" si="15"/>
        <v>86.470279589236185</v>
      </c>
      <c r="FT52" s="7">
        <v>1.1299999999999999</v>
      </c>
      <c r="FU52" s="7">
        <v>1.31</v>
      </c>
      <c r="FV52" s="9">
        <v>82.568600000000004</v>
      </c>
      <c r="FX52" s="9">
        <v>110.46</v>
      </c>
      <c r="FY52" s="9">
        <v>103</v>
      </c>
      <c r="FZ52" s="9">
        <v>95.9</v>
      </c>
      <c r="GA52" s="9">
        <v>89.84</v>
      </c>
      <c r="GB52" s="9">
        <v>83.3</v>
      </c>
    </row>
    <row r="53" spans="1:184" x14ac:dyDescent="0.35">
      <c r="A53" s="6">
        <f t="shared" si="16"/>
        <v>44624</v>
      </c>
      <c r="B53" s="13">
        <f t="shared" si="10"/>
        <v>3</v>
      </c>
      <c r="C53" s="13">
        <f t="shared" si="11"/>
        <v>2022</v>
      </c>
      <c r="D53">
        <f t="shared" si="12"/>
        <v>202203</v>
      </c>
      <c r="E53">
        <f t="shared" si="13"/>
        <v>1</v>
      </c>
      <c r="F53">
        <f t="shared" si="14"/>
        <v>202201</v>
      </c>
      <c r="G53" t="s">
        <v>239</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82.366200000000006</v>
      </c>
      <c r="FP53" s="7">
        <v>123.86</v>
      </c>
      <c r="FQ53" s="9">
        <v>1.3214999999999999</v>
      </c>
      <c r="FR53" s="7">
        <f t="shared" si="15"/>
        <v>93.72682557699585</v>
      </c>
      <c r="FT53" s="7">
        <v>1.06</v>
      </c>
      <c r="FU53" s="7">
        <v>1.23</v>
      </c>
      <c r="FV53" s="9">
        <v>82.357500000000002</v>
      </c>
      <c r="FX53" s="9">
        <v>118.11</v>
      </c>
      <c r="FY53" s="9">
        <v>110.87</v>
      </c>
      <c r="FZ53" s="9">
        <v>103.58</v>
      </c>
      <c r="GA53" s="9">
        <v>96.44</v>
      </c>
      <c r="GB53" s="9">
        <v>88.07</v>
      </c>
    </row>
    <row r="54" spans="1:184" x14ac:dyDescent="0.35">
      <c r="A54" s="6">
        <f t="shared" si="16"/>
        <v>44627</v>
      </c>
      <c r="B54" s="13">
        <f t="shared" si="10"/>
        <v>3</v>
      </c>
      <c r="C54" s="13">
        <f t="shared" si="11"/>
        <v>2022</v>
      </c>
      <c r="D54">
        <f t="shared" si="12"/>
        <v>202203</v>
      </c>
      <c r="E54">
        <f t="shared" si="13"/>
        <v>1</v>
      </c>
      <c r="F54">
        <f t="shared" si="14"/>
        <v>202201</v>
      </c>
      <c r="G54" t="s">
        <v>240</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82.288600000000002</v>
      </c>
      <c r="FP54" s="7">
        <v>129.02000000000001</v>
      </c>
      <c r="FQ54" s="9">
        <v>1.3134999999999999</v>
      </c>
      <c r="FR54" s="7">
        <f t="shared" si="15"/>
        <v>98.226113437381059</v>
      </c>
      <c r="FT54" s="7">
        <v>1.18</v>
      </c>
      <c r="FU54" s="7">
        <v>1.3</v>
      </c>
      <c r="FV54" s="9">
        <v>82.151300000000006</v>
      </c>
      <c r="FX54" s="9">
        <v>123.21</v>
      </c>
      <c r="FY54" s="9">
        <v>115.1</v>
      </c>
      <c r="FZ54" s="9">
        <v>106.46</v>
      </c>
      <c r="GA54" s="9">
        <v>98.14</v>
      </c>
      <c r="GB54" s="9">
        <v>88.63</v>
      </c>
    </row>
    <row r="55" spans="1:184" x14ac:dyDescent="0.35">
      <c r="A55" s="6">
        <f t="shared" si="16"/>
        <v>44628</v>
      </c>
      <c r="B55" s="13">
        <f t="shared" si="10"/>
        <v>3</v>
      </c>
      <c r="C55" s="13">
        <f t="shared" si="11"/>
        <v>2022</v>
      </c>
      <c r="D55">
        <f t="shared" si="12"/>
        <v>202203</v>
      </c>
      <c r="E55">
        <f t="shared" si="13"/>
        <v>1</v>
      </c>
      <c r="F55">
        <f t="shared" si="14"/>
        <v>202201</v>
      </c>
      <c r="G55" t="s">
        <v>241</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82.081699999999998</v>
      </c>
      <c r="FP55" s="7">
        <v>133.18</v>
      </c>
      <c r="FQ55" s="9">
        <v>1.3110999999999999</v>
      </c>
      <c r="FR55" s="7">
        <f t="shared" si="15"/>
        <v>101.57882693921135</v>
      </c>
      <c r="FT55" s="7">
        <v>1.34</v>
      </c>
      <c r="FU55" s="7">
        <v>1.45</v>
      </c>
      <c r="FV55" s="9">
        <v>82.032300000000006</v>
      </c>
      <c r="FX55" s="9">
        <v>127.98</v>
      </c>
      <c r="FY55" s="9">
        <v>119.34</v>
      </c>
      <c r="FZ55" s="9">
        <v>108.85</v>
      </c>
      <c r="GA55" s="9">
        <v>98.22</v>
      </c>
      <c r="GB55" s="9">
        <v>86.81</v>
      </c>
    </row>
    <row r="56" spans="1:184" x14ac:dyDescent="0.35">
      <c r="A56" s="6">
        <f t="shared" si="16"/>
        <v>44629</v>
      </c>
      <c r="B56" s="13">
        <f t="shared" si="10"/>
        <v>3</v>
      </c>
      <c r="C56" s="13">
        <f t="shared" si="11"/>
        <v>2022</v>
      </c>
      <c r="D56">
        <f t="shared" si="12"/>
        <v>202203</v>
      </c>
      <c r="E56">
        <f t="shared" si="13"/>
        <v>1</v>
      </c>
      <c r="F56">
        <f t="shared" si="14"/>
        <v>202201</v>
      </c>
      <c r="G56" t="s">
        <v>242</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81.638000000000005</v>
      </c>
      <c r="FP56" s="7">
        <v>116.58</v>
      </c>
      <c r="FQ56" s="9">
        <v>1.3158000000000001</v>
      </c>
      <c r="FR56" s="7">
        <f t="shared" si="15"/>
        <v>88.600091199270395</v>
      </c>
      <c r="FT56" s="7">
        <v>1.41</v>
      </c>
      <c r="FU56" s="7">
        <v>1.51</v>
      </c>
      <c r="FV56" s="9">
        <v>81.579599999999999</v>
      </c>
      <c r="FX56" s="9">
        <v>111.14</v>
      </c>
      <c r="FY56" s="9">
        <v>103.51</v>
      </c>
      <c r="FZ56" s="9">
        <v>95.55</v>
      </c>
      <c r="GA56" s="9">
        <v>87.61</v>
      </c>
      <c r="GB56" s="9">
        <v>80.67</v>
      </c>
    </row>
    <row r="57" spans="1:184" x14ac:dyDescent="0.35">
      <c r="A57" s="6">
        <f t="shared" si="16"/>
        <v>44630</v>
      </c>
      <c r="B57" s="13">
        <f t="shared" si="10"/>
        <v>3</v>
      </c>
      <c r="C57" s="13">
        <f t="shared" si="11"/>
        <v>2022</v>
      </c>
      <c r="D57">
        <f t="shared" si="12"/>
        <v>202203</v>
      </c>
      <c r="E57">
        <f t="shared" si="13"/>
        <v>1</v>
      </c>
      <c r="F57">
        <f t="shared" si="14"/>
        <v>202201</v>
      </c>
      <c r="G57" t="s">
        <v>243</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81.545900000000003</v>
      </c>
      <c r="FP57" s="7">
        <v>114.54</v>
      </c>
      <c r="FQ57" s="9">
        <v>1.3129999999999999</v>
      </c>
      <c r="FR57" s="7">
        <f t="shared" si="15"/>
        <v>87.235338918507239</v>
      </c>
      <c r="FT57" s="7">
        <v>1.35</v>
      </c>
      <c r="FU57" s="7">
        <v>1.53</v>
      </c>
      <c r="FV57" s="9">
        <v>81.507000000000005</v>
      </c>
      <c r="FX57" s="9">
        <v>109.33</v>
      </c>
      <c r="FY57" s="9">
        <v>102.36</v>
      </c>
      <c r="FZ57" s="9">
        <v>95.59</v>
      </c>
      <c r="GA57" s="9">
        <v>88.35</v>
      </c>
      <c r="GB57" s="9">
        <v>81.31</v>
      </c>
    </row>
    <row r="58" spans="1:184" x14ac:dyDescent="0.35">
      <c r="A58" s="6">
        <f t="shared" si="16"/>
        <v>44631</v>
      </c>
      <c r="B58" s="13">
        <f t="shared" si="10"/>
        <v>3</v>
      </c>
      <c r="C58" s="13">
        <f t="shared" si="11"/>
        <v>2022</v>
      </c>
      <c r="D58">
        <f t="shared" si="12"/>
        <v>202203</v>
      </c>
      <c r="E58">
        <f t="shared" si="13"/>
        <v>1</v>
      </c>
      <c r="F58">
        <f t="shared" si="14"/>
        <v>202201</v>
      </c>
      <c r="G58" t="s">
        <v>244</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81.517600000000002</v>
      </c>
      <c r="FP58" s="7">
        <v>118.11</v>
      </c>
      <c r="FQ58" s="9">
        <v>1.3085</v>
      </c>
      <c r="FR58" s="7">
        <f t="shared" si="15"/>
        <v>90.26366068016813</v>
      </c>
      <c r="FT58" s="7">
        <v>1.32</v>
      </c>
      <c r="FU58" s="7">
        <v>1.49</v>
      </c>
      <c r="FV58" s="9">
        <v>81.464299999999994</v>
      </c>
      <c r="FX58" s="9">
        <v>112.67</v>
      </c>
      <c r="FY58" s="9">
        <v>106.16</v>
      </c>
      <c r="FZ58" s="9">
        <v>99.36</v>
      </c>
      <c r="GA58" s="9">
        <v>91.68</v>
      </c>
      <c r="GB58" s="9">
        <v>84.04</v>
      </c>
    </row>
    <row r="59" spans="1:184" x14ac:dyDescent="0.35">
      <c r="A59" s="6">
        <f t="shared" si="16"/>
        <v>44634</v>
      </c>
      <c r="B59" s="13">
        <f t="shared" si="10"/>
        <v>3</v>
      </c>
      <c r="C59" s="13">
        <f t="shared" si="11"/>
        <v>2022</v>
      </c>
      <c r="D59">
        <f t="shared" si="12"/>
        <v>202203</v>
      </c>
      <c r="E59">
        <f t="shared" si="13"/>
        <v>1</v>
      </c>
      <c r="F59">
        <f t="shared" si="14"/>
        <v>202201</v>
      </c>
      <c r="G59" t="s">
        <v>245</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81.251000000000005</v>
      </c>
      <c r="FP59" s="7">
        <v>110.39</v>
      </c>
      <c r="FQ59" s="9">
        <v>1.3047</v>
      </c>
      <c r="FR59" s="7">
        <f t="shared" si="15"/>
        <v>84.609488771365065</v>
      </c>
      <c r="FT59" s="7">
        <v>1.39</v>
      </c>
      <c r="FU59" s="7">
        <v>1.6</v>
      </c>
      <c r="FV59" s="9">
        <v>81.255200000000002</v>
      </c>
      <c r="FX59" s="9">
        <v>106.9</v>
      </c>
      <c r="FY59" s="9">
        <v>100.58</v>
      </c>
      <c r="FZ59" s="9">
        <v>94.67</v>
      </c>
      <c r="GA59" s="9">
        <v>88.11</v>
      </c>
      <c r="GB59" s="9">
        <v>81.39</v>
      </c>
    </row>
    <row r="60" spans="1:184" x14ac:dyDescent="0.35">
      <c r="A60" s="6">
        <f t="shared" si="16"/>
        <v>44635</v>
      </c>
      <c r="B60" s="13">
        <f t="shared" si="10"/>
        <v>3</v>
      </c>
      <c r="C60" s="13">
        <f t="shared" si="11"/>
        <v>2022</v>
      </c>
      <c r="D60">
        <f t="shared" si="12"/>
        <v>202203</v>
      </c>
      <c r="E60">
        <f t="shared" si="13"/>
        <v>1</v>
      </c>
      <c r="F60">
        <f t="shared" si="14"/>
        <v>202201</v>
      </c>
      <c r="G60" t="s">
        <v>246</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81.388300000000001</v>
      </c>
      <c r="FP60" s="7">
        <v>105.14</v>
      </c>
      <c r="FQ60" s="9">
        <v>1.3067</v>
      </c>
      <c r="FR60" s="7">
        <f t="shared" si="15"/>
        <v>80.462233106298314</v>
      </c>
      <c r="FT60" s="7">
        <v>1.37</v>
      </c>
      <c r="FU60" s="7">
        <v>1.59</v>
      </c>
      <c r="FV60" s="9">
        <v>81.455799999999996</v>
      </c>
      <c r="FX60" s="9">
        <v>99.91</v>
      </c>
      <c r="FY60" s="9">
        <v>95.64</v>
      </c>
      <c r="FZ60" s="9">
        <v>91.5</v>
      </c>
      <c r="GA60" s="9">
        <v>86.34</v>
      </c>
      <c r="GB60" s="9">
        <v>80.81</v>
      </c>
    </row>
    <row r="61" spans="1:184" x14ac:dyDescent="0.35">
      <c r="A61" s="6">
        <f t="shared" si="16"/>
        <v>44636</v>
      </c>
      <c r="B61" s="13">
        <f t="shared" si="10"/>
        <v>3</v>
      </c>
      <c r="C61" s="13">
        <f t="shared" si="11"/>
        <v>2022</v>
      </c>
      <c r="D61">
        <f t="shared" si="12"/>
        <v>202203</v>
      </c>
      <c r="E61">
        <f t="shared" si="13"/>
        <v>1</v>
      </c>
      <c r="F61">
        <f t="shared" si="14"/>
        <v>202201</v>
      </c>
      <c r="G61" t="s">
        <v>247</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81.320300000000003</v>
      </c>
      <c r="FP61" s="7">
        <v>104.61</v>
      </c>
      <c r="FQ61" s="9">
        <v>1.3095000000000001</v>
      </c>
      <c r="FR61" s="7">
        <f t="shared" si="15"/>
        <v>79.885452462772037</v>
      </c>
      <c r="FT61" s="7">
        <v>1.41</v>
      </c>
      <c r="FU61" s="7">
        <v>1.63</v>
      </c>
      <c r="FV61" s="9">
        <v>81.422799999999995</v>
      </c>
      <c r="FX61" s="9">
        <v>98.02</v>
      </c>
      <c r="FY61" s="9">
        <v>93.66</v>
      </c>
      <c r="FZ61" s="9">
        <v>89.46</v>
      </c>
      <c r="GA61" s="9">
        <v>84.54</v>
      </c>
      <c r="GB61" s="9">
        <v>79.14</v>
      </c>
    </row>
    <row r="62" spans="1:184" x14ac:dyDescent="0.35">
      <c r="A62" s="6">
        <f t="shared" si="16"/>
        <v>44637</v>
      </c>
      <c r="B62" s="13">
        <f t="shared" si="10"/>
        <v>3</v>
      </c>
      <c r="C62" s="13">
        <f t="shared" si="11"/>
        <v>2022</v>
      </c>
      <c r="D62">
        <f t="shared" si="12"/>
        <v>202203</v>
      </c>
      <c r="E62">
        <f t="shared" si="13"/>
        <v>1</v>
      </c>
      <c r="F62">
        <f t="shared" si="14"/>
        <v>202201</v>
      </c>
      <c r="G62" t="s">
        <v>248</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81.216999999999999</v>
      </c>
      <c r="FP62" s="7">
        <v>113.5</v>
      </c>
      <c r="FQ62" s="9">
        <v>1.3157000000000001</v>
      </c>
      <c r="FR62" s="7">
        <f t="shared" si="15"/>
        <v>86.265866078893353</v>
      </c>
      <c r="FT62" s="7">
        <v>1.3</v>
      </c>
      <c r="FU62" s="7">
        <v>1.57</v>
      </c>
      <c r="FV62" s="9">
        <v>81.313699999999997</v>
      </c>
      <c r="FX62" s="9">
        <v>106.64</v>
      </c>
      <c r="FY62" s="9">
        <v>100.95</v>
      </c>
      <c r="FZ62" s="9">
        <v>95.56</v>
      </c>
      <c r="GA62" s="9">
        <v>89.35</v>
      </c>
      <c r="GB62" s="9">
        <v>82.74</v>
      </c>
    </row>
    <row r="63" spans="1:184" x14ac:dyDescent="0.35">
      <c r="A63" s="6">
        <f t="shared" si="16"/>
        <v>44638</v>
      </c>
      <c r="B63" s="13">
        <f t="shared" si="10"/>
        <v>3</v>
      </c>
      <c r="C63" s="13">
        <f t="shared" si="11"/>
        <v>2022</v>
      </c>
      <c r="D63">
        <f t="shared" si="12"/>
        <v>202203</v>
      </c>
      <c r="E63">
        <f t="shared" si="13"/>
        <v>1</v>
      </c>
      <c r="F63">
        <f t="shared" si="14"/>
        <v>202201</v>
      </c>
      <c r="G63" t="s">
        <v>249</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81.584199999999996</v>
      </c>
      <c r="FP63" s="7">
        <v>114.32</v>
      </c>
      <c r="FQ63" s="9">
        <v>1.3172999999999999</v>
      </c>
      <c r="FR63" s="7">
        <f t="shared" si="15"/>
        <v>86.783572458817275</v>
      </c>
      <c r="FT63" s="7">
        <v>1.21</v>
      </c>
      <c r="FU63" s="7">
        <v>1.51</v>
      </c>
      <c r="FV63" s="9">
        <v>81.662700000000001</v>
      </c>
      <c r="FX63" s="9">
        <v>107.93</v>
      </c>
      <c r="FY63" s="9">
        <v>102.54</v>
      </c>
      <c r="FZ63" s="9">
        <v>97.06</v>
      </c>
      <c r="GA63" s="9">
        <v>90.4</v>
      </c>
      <c r="GB63" s="9">
        <v>83.24</v>
      </c>
    </row>
    <row r="64" spans="1:184" x14ac:dyDescent="0.35">
      <c r="A64" s="6">
        <f t="shared" si="16"/>
        <v>44641</v>
      </c>
      <c r="B64" s="13">
        <f t="shared" si="10"/>
        <v>3</v>
      </c>
      <c r="C64" s="13">
        <f t="shared" si="11"/>
        <v>2022</v>
      </c>
      <c r="D64">
        <f t="shared" si="12"/>
        <v>202203</v>
      </c>
      <c r="E64">
        <f t="shared" si="13"/>
        <v>1</v>
      </c>
      <c r="F64">
        <f t="shared" si="14"/>
        <v>202201</v>
      </c>
      <c r="G64" t="s">
        <v>250</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81.781599999999997</v>
      </c>
      <c r="FP64" s="7">
        <v>122.29</v>
      </c>
      <c r="FQ64" s="9">
        <v>1.3202</v>
      </c>
      <c r="FR64" s="7">
        <f t="shared" si="15"/>
        <v>92.629904559915161</v>
      </c>
      <c r="FT64" s="7">
        <v>1.33</v>
      </c>
      <c r="FU64" s="7">
        <v>1.63</v>
      </c>
      <c r="FV64" s="9">
        <v>81.860900000000001</v>
      </c>
      <c r="FX64" s="9">
        <v>115.62</v>
      </c>
      <c r="FY64" s="9">
        <v>108.64</v>
      </c>
      <c r="FZ64" s="9">
        <v>101.73</v>
      </c>
      <c r="GA64" s="9">
        <v>93.69</v>
      </c>
      <c r="GB64" s="9">
        <v>85.45</v>
      </c>
    </row>
    <row r="65" spans="1:184" x14ac:dyDescent="0.35">
      <c r="A65" s="6">
        <f t="shared" si="16"/>
        <v>44642</v>
      </c>
      <c r="B65" s="13">
        <f t="shared" si="10"/>
        <v>3</v>
      </c>
      <c r="C65" s="13">
        <f t="shared" si="11"/>
        <v>2022</v>
      </c>
      <c r="D65">
        <f t="shared" si="12"/>
        <v>202203</v>
      </c>
      <c r="E65">
        <f t="shared" si="13"/>
        <v>1</v>
      </c>
      <c r="F65">
        <f t="shared" si="14"/>
        <v>202201</v>
      </c>
      <c r="G65" t="s">
        <v>251</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82.220299999999995</v>
      </c>
      <c r="FP65" s="7">
        <v>121.53</v>
      </c>
      <c r="FQ65" s="9">
        <v>1.3260000000000001</v>
      </c>
      <c r="FR65" s="7">
        <f t="shared" si="15"/>
        <v>91.651583710407238</v>
      </c>
      <c r="FT65" s="7">
        <v>1.42</v>
      </c>
      <c r="FU65" s="7">
        <v>1.71</v>
      </c>
      <c r="FV65" s="9">
        <v>82.320700000000002</v>
      </c>
      <c r="FX65" s="9">
        <v>115.48</v>
      </c>
      <c r="FY65" s="9">
        <v>108.53</v>
      </c>
      <c r="FZ65" s="9">
        <v>101.57</v>
      </c>
      <c r="GA65" s="9">
        <v>93.37</v>
      </c>
      <c r="GB65" s="9">
        <v>85.01</v>
      </c>
    </row>
    <row r="66" spans="1:184" x14ac:dyDescent="0.35">
      <c r="A66" s="6">
        <f t="shared" si="16"/>
        <v>44643</v>
      </c>
      <c r="B66" s="13">
        <f t="shared" si="10"/>
        <v>3</v>
      </c>
      <c r="C66" s="13">
        <f t="shared" si="11"/>
        <v>2022</v>
      </c>
      <c r="D66">
        <f t="shared" si="12"/>
        <v>202203</v>
      </c>
      <c r="E66">
        <f t="shared" si="13"/>
        <v>1</v>
      </c>
      <c r="F66">
        <f t="shared" si="14"/>
        <v>202201</v>
      </c>
      <c r="G66" t="s">
        <v>252</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81.981099999999998</v>
      </c>
      <c r="FP66" s="7">
        <v>127.52</v>
      </c>
      <c r="FQ66" s="9">
        <v>1.3210999999999999</v>
      </c>
      <c r="FR66" s="7">
        <f t="shared" si="15"/>
        <v>96.525622587237905</v>
      </c>
      <c r="FT66" s="7">
        <v>1.35</v>
      </c>
      <c r="FU66" s="7">
        <v>1.61</v>
      </c>
      <c r="FV66" s="9">
        <v>82.130600000000001</v>
      </c>
      <c r="FX66" s="9">
        <v>121.6</v>
      </c>
      <c r="FY66" s="9">
        <v>113.86</v>
      </c>
      <c r="FZ66" s="9">
        <v>105.23</v>
      </c>
      <c r="GA66" s="9">
        <v>95.76</v>
      </c>
      <c r="GB66" s="9">
        <v>86.38</v>
      </c>
    </row>
    <row r="67" spans="1:184" x14ac:dyDescent="0.35">
      <c r="A67" s="6">
        <f t="shared" si="16"/>
        <v>44644</v>
      </c>
      <c r="B67" s="13">
        <f t="shared" si="10"/>
        <v>3</v>
      </c>
      <c r="C67" s="13">
        <f t="shared" si="11"/>
        <v>2022</v>
      </c>
      <c r="D67">
        <f t="shared" si="12"/>
        <v>202203</v>
      </c>
      <c r="E67">
        <f t="shared" si="13"/>
        <v>1</v>
      </c>
      <c r="F67">
        <f t="shared" si="14"/>
        <v>202201</v>
      </c>
      <c r="G67" t="s">
        <v>253</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81.798599999999993</v>
      </c>
      <c r="FP67" s="7">
        <v>123.98</v>
      </c>
      <c r="FQ67" s="9">
        <v>1.3184</v>
      </c>
      <c r="FR67" s="7">
        <f t="shared" si="15"/>
        <v>94.038228155339809</v>
      </c>
      <c r="FT67" s="7">
        <v>1.36</v>
      </c>
      <c r="FU67" s="7">
        <v>1.65</v>
      </c>
      <c r="FV67" s="9">
        <v>81.936700000000002</v>
      </c>
      <c r="FX67" s="9">
        <v>119.03</v>
      </c>
      <c r="FY67" s="9">
        <v>111.51</v>
      </c>
      <c r="FZ67" s="9">
        <v>103.02</v>
      </c>
      <c r="GA67" s="9">
        <v>93.7</v>
      </c>
      <c r="GB67" s="9">
        <v>84.44</v>
      </c>
    </row>
    <row r="68" spans="1:184" x14ac:dyDescent="0.35">
      <c r="A68" s="6">
        <f t="shared" si="16"/>
        <v>44645</v>
      </c>
      <c r="B68" s="13">
        <f t="shared" si="10"/>
        <v>3</v>
      </c>
      <c r="C68" s="13">
        <f t="shared" si="11"/>
        <v>2022</v>
      </c>
      <c r="D68">
        <f t="shared" si="12"/>
        <v>202203</v>
      </c>
      <c r="E68">
        <f t="shared" si="13"/>
        <v>1</v>
      </c>
      <c r="F68">
        <f t="shared" si="14"/>
        <v>202201</v>
      </c>
      <c r="G68" t="s">
        <v>254</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81.914900000000003</v>
      </c>
      <c r="FP68" s="7">
        <v>122.67</v>
      </c>
      <c r="FQ68" s="9">
        <v>1.3191999999999999</v>
      </c>
      <c r="FR68" s="7">
        <f t="shared" si="15"/>
        <v>92.988174651303822</v>
      </c>
      <c r="FT68" s="7">
        <v>1.42</v>
      </c>
      <c r="FU68" s="7">
        <v>1.69</v>
      </c>
      <c r="FV68" s="9">
        <v>82.056700000000006</v>
      </c>
      <c r="FX68" s="9">
        <v>120.65</v>
      </c>
      <c r="FY68" s="9">
        <v>113.58</v>
      </c>
      <c r="FZ68" s="9">
        <v>104.69</v>
      </c>
      <c r="GA68" s="9">
        <v>94.96</v>
      </c>
      <c r="GB68" s="9">
        <v>85.59</v>
      </c>
    </row>
    <row r="69" spans="1:184" x14ac:dyDescent="0.35">
      <c r="A69" s="6">
        <f t="shared" si="16"/>
        <v>44648</v>
      </c>
      <c r="B69" s="13">
        <f t="shared" si="10"/>
        <v>3</v>
      </c>
      <c r="C69" s="13">
        <f t="shared" si="11"/>
        <v>2022</v>
      </c>
      <c r="D69">
        <f t="shared" si="12"/>
        <v>202203</v>
      </c>
      <c r="E69">
        <f t="shared" si="13"/>
        <v>1</v>
      </c>
      <c r="F69">
        <f t="shared" si="14"/>
        <v>202201</v>
      </c>
      <c r="G69" t="s">
        <v>255</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81.366600000000005</v>
      </c>
      <c r="FP69" s="7">
        <v>114.5</v>
      </c>
      <c r="FQ69" s="9">
        <v>1.3089</v>
      </c>
      <c r="FR69" s="7">
        <f t="shared" si="15"/>
        <v>87.478034991214003</v>
      </c>
      <c r="FT69" s="7">
        <v>1.36</v>
      </c>
      <c r="FU69" s="7">
        <v>1.62</v>
      </c>
      <c r="FV69" s="9">
        <v>81.514700000000005</v>
      </c>
      <c r="FX69" s="9">
        <v>112.48</v>
      </c>
      <c r="FY69" s="9">
        <v>106.16</v>
      </c>
      <c r="FZ69" s="9">
        <v>98.63</v>
      </c>
      <c r="GA69" s="9">
        <v>90.64</v>
      </c>
      <c r="GB69" s="9">
        <v>82.96</v>
      </c>
    </row>
    <row r="70" spans="1:184" x14ac:dyDescent="0.35">
      <c r="A70" s="6">
        <f t="shared" si="16"/>
        <v>44649</v>
      </c>
      <c r="B70" s="13">
        <f t="shared" si="10"/>
        <v>3</v>
      </c>
      <c r="C70" s="13">
        <f t="shared" si="11"/>
        <v>2022</v>
      </c>
      <c r="D70">
        <f t="shared" si="12"/>
        <v>202203</v>
      </c>
      <c r="E70">
        <f t="shared" si="13"/>
        <v>1</v>
      </c>
      <c r="F70">
        <f t="shared" si="14"/>
        <v>202201</v>
      </c>
      <c r="G70" t="s">
        <v>256</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81.041899999999998</v>
      </c>
      <c r="FP70" s="7">
        <v>112.79</v>
      </c>
      <c r="FQ70" s="9">
        <v>1.3136000000000001</v>
      </c>
      <c r="FR70" s="7">
        <f t="shared" si="15"/>
        <v>85.863276492082818</v>
      </c>
      <c r="FT70" s="7">
        <v>1.36</v>
      </c>
      <c r="FU70" s="7">
        <v>1.64</v>
      </c>
      <c r="FV70" s="9">
        <v>81.250600000000006</v>
      </c>
      <c r="FX70" s="9">
        <v>110.23</v>
      </c>
      <c r="FY70" s="9">
        <v>104.74</v>
      </c>
      <c r="FZ70" s="9">
        <v>98.12</v>
      </c>
      <c r="GA70" s="9">
        <v>90.74</v>
      </c>
      <c r="GB70" s="9">
        <v>82.79</v>
      </c>
    </row>
    <row r="71" spans="1:184" x14ac:dyDescent="0.35">
      <c r="A71" s="6">
        <f t="shared" si="16"/>
        <v>44650</v>
      </c>
      <c r="B71" s="13">
        <f t="shared" si="10"/>
        <v>3</v>
      </c>
      <c r="C71" s="13">
        <f t="shared" si="11"/>
        <v>2022</v>
      </c>
      <c r="D71">
        <f t="shared" si="12"/>
        <v>202203</v>
      </c>
      <c r="E71">
        <f t="shared" si="13"/>
        <v>1</v>
      </c>
      <c r="F71">
        <f t="shared" si="14"/>
        <v>202201</v>
      </c>
      <c r="G71" t="s">
        <v>257</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80.921899999999994</v>
      </c>
      <c r="FP71" s="7">
        <v>115.59</v>
      </c>
      <c r="FQ71" s="9">
        <v>1.3172999999999999</v>
      </c>
      <c r="FR71" s="7">
        <f t="shared" si="15"/>
        <v>87.747665679799596</v>
      </c>
      <c r="FT71" s="7">
        <v>1.38</v>
      </c>
      <c r="FU71" s="7">
        <v>1.68</v>
      </c>
      <c r="FV71" s="9">
        <v>81.1524</v>
      </c>
      <c r="FX71" s="9">
        <v>113.45</v>
      </c>
      <c r="FY71" s="9">
        <v>108.64</v>
      </c>
      <c r="FZ71" s="9">
        <v>101.78</v>
      </c>
      <c r="GA71" s="9">
        <v>93.56</v>
      </c>
      <c r="GB71" s="9">
        <v>84.47</v>
      </c>
    </row>
    <row r="72" spans="1:184" x14ac:dyDescent="0.35">
      <c r="A72" s="6">
        <f t="shared" si="16"/>
        <v>44651</v>
      </c>
      <c r="B72" s="13">
        <f t="shared" si="10"/>
        <v>3</v>
      </c>
      <c r="C72" s="13">
        <f t="shared" si="11"/>
        <v>2022</v>
      </c>
      <c r="D72">
        <f t="shared" si="12"/>
        <v>202203</v>
      </c>
      <c r="E72">
        <f t="shared" si="13"/>
        <v>1</v>
      </c>
      <c r="F72">
        <f t="shared" si="14"/>
        <v>202201</v>
      </c>
      <c r="G72" t="s">
        <v>258</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81.000500000000002</v>
      </c>
      <c r="FP72" s="7">
        <v>107.29</v>
      </c>
      <c r="FQ72" s="9">
        <v>1.3162</v>
      </c>
      <c r="FR72" s="7">
        <f t="shared" si="15"/>
        <v>81.514967330192988</v>
      </c>
      <c r="FT72" s="7">
        <v>1.36</v>
      </c>
      <c r="FU72" s="7">
        <v>1.6</v>
      </c>
      <c r="FV72" s="9">
        <v>81.244299999999996</v>
      </c>
      <c r="FX72" s="9">
        <v>107.91</v>
      </c>
      <c r="FY72" s="9">
        <v>102.73</v>
      </c>
      <c r="FZ72" s="9">
        <v>98.04</v>
      </c>
      <c r="GA72" s="9">
        <v>91.78</v>
      </c>
      <c r="GB72" s="9">
        <v>84.57</v>
      </c>
    </row>
    <row r="73" spans="1:184" x14ac:dyDescent="0.35">
      <c r="A73" s="6">
        <f t="shared" si="16"/>
        <v>44652</v>
      </c>
      <c r="B73" s="13">
        <f t="shared" si="10"/>
        <v>4</v>
      </c>
      <c r="C73" s="13">
        <f t="shared" si="11"/>
        <v>2022</v>
      </c>
      <c r="D73">
        <f t="shared" si="12"/>
        <v>202204</v>
      </c>
      <c r="E73">
        <f t="shared" si="13"/>
        <v>2</v>
      </c>
      <c r="F73">
        <f t="shared" si="14"/>
        <v>202202</v>
      </c>
      <c r="G73" t="s">
        <v>259</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81.034400000000005</v>
      </c>
      <c r="FP73" s="7">
        <v>106.13</v>
      </c>
      <c r="FQ73" s="9">
        <v>1.3109</v>
      </c>
      <c r="FR73" s="7">
        <f t="shared" si="15"/>
        <v>80.959646044702112</v>
      </c>
      <c r="FT73" s="7">
        <v>1.38</v>
      </c>
      <c r="FU73" s="7">
        <v>1.6</v>
      </c>
      <c r="FV73" s="9">
        <v>81.272800000000004</v>
      </c>
      <c r="FX73" s="9">
        <v>104.39</v>
      </c>
      <c r="FY73" s="9">
        <v>101.44</v>
      </c>
      <c r="FZ73" s="9">
        <v>98.03</v>
      </c>
      <c r="GA73" s="9">
        <v>93.05</v>
      </c>
      <c r="GB73" s="9">
        <v>86.35</v>
      </c>
    </row>
    <row r="74" spans="1:184" x14ac:dyDescent="0.35">
      <c r="A74" s="6">
        <f t="shared" si="16"/>
        <v>44655</v>
      </c>
      <c r="B74" s="13">
        <f t="shared" ref="B74:B137" si="17">MONTH(A74)</f>
        <v>4</v>
      </c>
      <c r="C74" s="13">
        <f t="shared" ref="C74:C137" si="18">YEAR(A74)</f>
        <v>2022</v>
      </c>
      <c r="D74">
        <f t="shared" ref="D74:D137" si="19">C74*100+B74</f>
        <v>202204</v>
      </c>
      <c r="E74">
        <f t="shared" ref="E74:E137" si="20">IF(B74&lt;4,1,IF(B74&lt;7,2,IF(B74&lt;10,3,4)))</f>
        <v>2</v>
      </c>
      <c r="F74">
        <f t="shared" ref="F74:F137" si="21">C74*100+E74</f>
        <v>202202</v>
      </c>
      <c r="G74" t="s">
        <v>260</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81.179299999999998</v>
      </c>
      <c r="FP74" s="7">
        <v>108.15</v>
      </c>
      <c r="FQ74" s="9">
        <v>1.3116000000000001</v>
      </c>
      <c r="FR74" s="7">
        <f t="shared" ref="FR74:FR137" si="22">FP74/FQ74</f>
        <v>82.456541628545281</v>
      </c>
      <c r="FT74" s="7">
        <v>1.37</v>
      </c>
      <c r="FU74" s="7">
        <v>1.55</v>
      </c>
      <c r="FV74" s="9">
        <v>81.427599999999998</v>
      </c>
      <c r="FX74" s="9">
        <v>107.53</v>
      </c>
      <c r="FY74" s="9">
        <v>104.56</v>
      </c>
      <c r="FZ74" s="9">
        <v>100.93</v>
      </c>
      <c r="GA74" s="9">
        <v>95.48</v>
      </c>
      <c r="GB74" s="9">
        <v>87.92</v>
      </c>
    </row>
    <row r="75" spans="1:184" x14ac:dyDescent="0.35">
      <c r="A75" s="6">
        <f t="shared" si="16"/>
        <v>44656</v>
      </c>
      <c r="B75" s="13">
        <f t="shared" si="17"/>
        <v>4</v>
      </c>
      <c r="C75" s="13">
        <f t="shared" si="18"/>
        <v>2022</v>
      </c>
      <c r="D75">
        <f t="shared" si="19"/>
        <v>202204</v>
      </c>
      <c r="E75">
        <f t="shared" si="20"/>
        <v>2</v>
      </c>
      <c r="F75">
        <f t="shared" si="21"/>
        <v>202202</v>
      </c>
      <c r="G75" t="s">
        <v>261</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81.475899999999996</v>
      </c>
      <c r="FP75" s="7">
        <v>106.6</v>
      </c>
      <c r="FQ75" s="9">
        <v>1.3113999999999999</v>
      </c>
      <c r="FR75" s="7">
        <f t="shared" si="22"/>
        <v>81.287174012505716</v>
      </c>
      <c r="FT75" s="7">
        <v>1.47</v>
      </c>
      <c r="FU75" s="7">
        <v>1.65</v>
      </c>
      <c r="FV75" s="9">
        <v>81.721100000000007</v>
      </c>
      <c r="FX75" s="9">
        <v>106.64</v>
      </c>
      <c r="FY75" s="9">
        <v>103.8</v>
      </c>
      <c r="FZ75" s="9">
        <v>100.17</v>
      </c>
      <c r="GA75" s="9">
        <v>94.64</v>
      </c>
      <c r="GB75" s="9">
        <v>87.2</v>
      </c>
    </row>
    <row r="76" spans="1:184" x14ac:dyDescent="0.35">
      <c r="A76" s="6">
        <f t="shared" si="16"/>
        <v>44657</v>
      </c>
      <c r="B76" s="13">
        <f t="shared" si="17"/>
        <v>4</v>
      </c>
      <c r="C76" s="13">
        <f t="shared" si="18"/>
        <v>2022</v>
      </c>
      <c r="D76">
        <f t="shared" si="19"/>
        <v>202204</v>
      </c>
      <c r="E76">
        <f t="shared" si="20"/>
        <v>2</v>
      </c>
      <c r="F76">
        <f t="shared" si="21"/>
        <v>202202</v>
      </c>
      <c r="G76" t="s">
        <v>262</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81.417000000000002</v>
      </c>
      <c r="FP76" s="7">
        <v>100.81</v>
      </c>
      <c r="FQ76" s="9">
        <v>1.3093999999999999</v>
      </c>
      <c r="FR76" s="7">
        <f t="shared" si="22"/>
        <v>76.989460821750427</v>
      </c>
      <c r="FT76" s="7">
        <v>1.47</v>
      </c>
      <c r="FU76" s="7">
        <v>1.7</v>
      </c>
      <c r="FV76" s="9">
        <v>81.6524</v>
      </c>
      <c r="FX76" s="9">
        <v>101.07</v>
      </c>
      <c r="FY76" s="9">
        <v>99.31</v>
      </c>
      <c r="FZ76" s="9">
        <v>96.51</v>
      </c>
      <c r="GA76" s="9">
        <v>91.99</v>
      </c>
      <c r="GB76" s="9">
        <v>85.6</v>
      </c>
    </row>
    <row r="77" spans="1:184" x14ac:dyDescent="0.35">
      <c r="A77" s="6">
        <f t="shared" si="16"/>
        <v>44658</v>
      </c>
      <c r="B77" s="13">
        <f t="shared" si="17"/>
        <v>4</v>
      </c>
      <c r="C77" s="13">
        <f t="shared" si="18"/>
        <v>2022</v>
      </c>
      <c r="D77">
        <f t="shared" si="19"/>
        <v>202204</v>
      </c>
      <c r="E77">
        <f t="shared" si="20"/>
        <v>2</v>
      </c>
      <c r="F77">
        <f t="shared" si="21"/>
        <v>202202</v>
      </c>
      <c r="G77" t="s">
        <v>263</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81.290899999999993</v>
      </c>
      <c r="FP77" s="7">
        <v>99.83</v>
      </c>
      <c r="FQ77" s="9">
        <v>1.3066</v>
      </c>
      <c r="FR77" s="7">
        <f t="shared" si="22"/>
        <v>76.404408388183072</v>
      </c>
      <c r="FT77" s="7">
        <v>1.48</v>
      </c>
      <c r="FU77" s="7">
        <v>1.72</v>
      </c>
      <c r="FV77" s="9">
        <v>81.548199999999994</v>
      </c>
      <c r="FX77" s="9">
        <v>100.58</v>
      </c>
      <c r="FY77" s="9">
        <v>99.36</v>
      </c>
      <c r="FZ77" s="9">
        <v>96.95</v>
      </c>
      <c r="GA77" s="9">
        <v>92.6</v>
      </c>
      <c r="GB77" s="9">
        <v>86.3</v>
      </c>
    </row>
    <row r="78" spans="1:184" x14ac:dyDescent="0.35">
      <c r="A78" s="6">
        <f t="shared" si="16"/>
        <v>44659</v>
      </c>
      <c r="B78" s="13">
        <f t="shared" si="17"/>
        <v>4</v>
      </c>
      <c r="C78" s="13">
        <f t="shared" si="18"/>
        <v>2022</v>
      </c>
      <c r="D78">
        <f t="shared" si="19"/>
        <v>202204</v>
      </c>
      <c r="E78">
        <f t="shared" si="20"/>
        <v>2</v>
      </c>
      <c r="F78">
        <f t="shared" si="21"/>
        <v>202202</v>
      </c>
      <c r="G78" t="s">
        <v>264</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81.059799999999996</v>
      </c>
      <c r="FP78" s="7">
        <v>101.26</v>
      </c>
      <c r="FQ78" s="9">
        <v>1.3007</v>
      </c>
      <c r="FR78" s="7">
        <f t="shared" si="22"/>
        <v>77.850388252479434</v>
      </c>
      <c r="FT78" s="7">
        <v>1.5</v>
      </c>
      <c r="FU78" s="7">
        <v>1.76</v>
      </c>
      <c r="FV78" s="9">
        <v>81.330399999999997</v>
      </c>
      <c r="FX78" s="9">
        <v>102.78</v>
      </c>
      <c r="FY78" s="9">
        <v>101.37</v>
      </c>
      <c r="FZ78" s="9">
        <v>98.86</v>
      </c>
      <c r="GA78" s="9">
        <v>93.9</v>
      </c>
      <c r="GB78" s="9">
        <v>86.72</v>
      </c>
    </row>
    <row r="79" spans="1:184" x14ac:dyDescent="0.35">
      <c r="A79" s="6">
        <f t="shared" ref="A79:A142" si="23">+A74+7</f>
        <v>44662</v>
      </c>
      <c r="B79" s="13">
        <f t="shared" si="17"/>
        <v>4</v>
      </c>
      <c r="C79" s="13">
        <f t="shared" si="18"/>
        <v>2022</v>
      </c>
      <c r="D79">
        <f t="shared" si="19"/>
        <v>202204</v>
      </c>
      <c r="E79">
        <f t="shared" si="20"/>
        <v>2</v>
      </c>
      <c r="F79">
        <f t="shared" si="21"/>
        <v>202202</v>
      </c>
      <c r="G79" t="s">
        <v>265</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81.259699999999995</v>
      </c>
      <c r="FP79" s="7">
        <v>97.92</v>
      </c>
      <c r="FQ79" s="9">
        <v>1.3041</v>
      </c>
      <c r="FR79" s="7">
        <f t="shared" si="22"/>
        <v>75.086266390614213</v>
      </c>
      <c r="FT79" s="7">
        <v>1.56</v>
      </c>
      <c r="FU79" s="7">
        <v>1.85</v>
      </c>
      <c r="FV79" s="9">
        <v>81.504999999999995</v>
      </c>
      <c r="FX79" s="9">
        <v>98.48</v>
      </c>
      <c r="FY79" s="9">
        <v>97.87</v>
      </c>
      <c r="FZ79" s="9">
        <v>96.16</v>
      </c>
      <c r="GA79" s="9">
        <v>92.06</v>
      </c>
      <c r="GB79" s="9">
        <v>85.7</v>
      </c>
    </row>
    <row r="80" spans="1:184" x14ac:dyDescent="0.35">
      <c r="A80" s="6">
        <f t="shared" si="23"/>
        <v>44663</v>
      </c>
      <c r="B80" s="13">
        <f t="shared" si="17"/>
        <v>4</v>
      </c>
      <c r="C80" s="13">
        <f t="shared" si="18"/>
        <v>2022</v>
      </c>
      <c r="D80">
        <f t="shared" si="19"/>
        <v>202204</v>
      </c>
      <c r="E80">
        <f t="shared" si="20"/>
        <v>2</v>
      </c>
      <c r="F80">
        <f t="shared" si="21"/>
        <v>202202</v>
      </c>
      <c r="G80" t="s">
        <v>266</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81.293999999999997</v>
      </c>
      <c r="FP80" s="7">
        <v>104.42</v>
      </c>
      <c r="FQ80" s="9">
        <v>1.3038000000000001</v>
      </c>
      <c r="FR80" s="7">
        <f t="shared" si="22"/>
        <v>80.088970701027762</v>
      </c>
      <c r="FT80" s="7">
        <v>1.51</v>
      </c>
      <c r="FU80" s="7">
        <v>1.8</v>
      </c>
      <c r="FV80" s="9">
        <v>81.522499999999994</v>
      </c>
      <c r="FX80" s="9">
        <v>104.64</v>
      </c>
      <c r="FY80" s="9">
        <v>103.55</v>
      </c>
      <c r="FZ80" s="9">
        <v>100.74</v>
      </c>
      <c r="GA80" s="9">
        <v>95.09</v>
      </c>
      <c r="GB80" s="9">
        <v>87.32</v>
      </c>
    </row>
    <row r="81" spans="1:184" x14ac:dyDescent="0.35">
      <c r="A81" s="6">
        <f t="shared" si="23"/>
        <v>44664</v>
      </c>
      <c r="B81" s="13">
        <f t="shared" si="17"/>
        <v>4</v>
      </c>
      <c r="C81" s="13">
        <f t="shared" si="18"/>
        <v>2022</v>
      </c>
      <c r="D81">
        <f t="shared" si="19"/>
        <v>202204</v>
      </c>
      <c r="E81">
        <f t="shared" si="20"/>
        <v>2</v>
      </c>
      <c r="F81">
        <f t="shared" si="21"/>
        <v>202202</v>
      </c>
      <c r="G81" t="s">
        <v>267</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81.407600000000002</v>
      </c>
      <c r="FP81" s="7">
        <v>108.49</v>
      </c>
      <c r="FQ81" s="9">
        <v>1.3038000000000001</v>
      </c>
      <c r="FR81" s="7">
        <f t="shared" si="22"/>
        <v>83.21061512501916</v>
      </c>
      <c r="FT81" s="7">
        <v>1.49</v>
      </c>
      <c r="FU81" s="7">
        <v>1.81</v>
      </c>
      <c r="FV81" s="9">
        <v>81.658600000000007</v>
      </c>
      <c r="FX81" s="9">
        <v>108.78</v>
      </c>
      <c r="FY81" s="9">
        <v>106.99</v>
      </c>
      <c r="FZ81" s="9">
        <v>103.42</v>
      </c>
      <c r="GA81" s="9">
        <v>97.2</v>
      </c>
      <c r="GB81" s="9">
        <v>88.47</v>
      </c>
    </row>
    <row r="82" spans="1:184" x14ac:dyDescent="0.35">
      <c r="A82" s="6">
        <f t="shared" si="23"/>
        <v>44665</v>
      </c>
      <c r="B82" s="13">
        <f t="shared" si="17"/>
        <v>4</v>
      </c>
      <c r="C82" s="13">
        <f t="shared" si="18"/>
        <v>2022</v>
      </c>
      <c r="D82">
        <f t="shared" si="19"/>
        <v>202204</v>
      </c>
      <c r="E82">
        <f t="shared" si="20"/>
        <v>2</v>
      </c>
      <c r="F82">
        <f t="shared" si="21"/>
        <v>202202</v>
      </c>
      <c r="G82" t="s">
        <v>268</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81.734399999999994</v>
      </c>
      <c r="FP82" s="7">
        <v>110.83</v>
      </c>
      <c r="FQ82" s="9">
        <v>1.3048</v>
      </c>
      <c r="FR82" s="7">
        <f t="shared" si="22"/>
        <v>84.940220723482526</v>
      </c>
      <c r="FT82" s="7">
        <v>1.56</v>
      </c>
      <c r="FU82" s="7">
        <v>1.89</v>
      </c>
      <c r="FV82" s="9">
        <v>81.988600000000005</v>
      </c>
      <c r="FX82" s="9">
        <v>111.7</v>
      </c>
      <c r="FY82" s="9">
        <v>109.47</v>
      </c>
      <c r="FZ82" s="9">
        <v>105.03</v>
      </c>
      <c r="GA82" s="9">
        <v>97.74</v>
      </c>
      <c r="GB82" s="9">
        <v>88.18</v>
      </c>
    </row>
    <row r="83" spans="1:184" x14ac:dyDescent="0.35">
      <c r="A83" s="6">
        <f t="shared" si="23"/>
        <v>44666</v>
      </c>
      <c r="B83" s="13">
        <f t="shared" si="17"/>
        <v>4</v>
      </c>
      <c r="C83" s="13">
        <f t="shared" si="18"/>
        <v>2022</v>
      </c>
      <c r="D83">
        <f t="shared" si="19"/>
        <v>202204</v>
      </c>
      <c r="E83">
        <f t="shared" si="20"/>
        <v>2</v>
      </c>
      <c r="F83">
        <f t="shared" si="21"/>
        <v>202202</v>
      </c>
      <c r="G83" t="s">
        <v>269</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22"/>
        <v>#N/A</v>
      </c>
      <c r="FT83" s="7" t="e">
        <v>#N/A</v>
      </c>
      <c r="FU83" s="7">
        <v>1.9</v>
      </c>
      <c r="FV83" s="9" t="e">
        <v>#N/A</v>
      </c>
      <c r="FX83" s="9" t="e">
        <v>#N/A</v>
      </c>
      <c r="FY83" s="9" t="e">
        <v>#N/A</v>
      </c>
      <c r="FZ83" s="9" t="e">
        <v>#N/A</v>
      </c>
      <c r="GA83" s="9" t="e">
        <v>#N/A</v>
      </c>
      <c r="GB83" s="9" t="e">
        <v>#N/A</v>
      </c>
    </row>
    <row r="84" spans="1:184" x14ac:dyDescent="0.35">
      <c r="A84" s="6">
        <f t="shared" si="23"/>
        <v>44669</v>
      </c>
      <c r="B84" s="13">
        <f t="shared" si="17"/>
        <v>4</v>
      </c>
      <c r="C84" s="13">
        <f t="shared" si="18"/>
        <v>2022</v>
      </c>
      <c r="D84">
        <f t="shared" si="19"/>
        <v>202204</v>
      </c>
      <c r="E84">
        <f t="shared" si="20"/>
        <v>2</v>
      </c>
      <c r="F84">
        <f t="shared" si="21"/>
        <v>202202</v>
      </c>
      <c r="G84" t="s">
        <v>270</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22"/>
        <v>#N/A</v>
      </c>
      <c r="FT84" s="7" t="e">
        <v>#N/A</v>
      </c>
      <c r="FU84" s="7">
        <v>1.88</v>
      </c>
      <c r="FV84" s="9" t="e">
        <v>#N/A</v>
      </c>
      <c r="FX84" s="9">
        <v>113.16</v>
      </c>
      <c r="FY84" s="9">
        <v>110.31</v>
      </c>
      <c r="FZ84" s="9">
        <v>105.39</v>
      </c>
      <c r="GA84" s="9">
        <v>97.66</v>
      </c>
      <c r="GB84" s="9">
        <v>87.83</v>
      </c>
    </row>
    <row r="85" spans="1:184" x14ac:dyDescent="0.35">
      <c r="A85" s="6">
        <f t="shared" si="23"/>
        <v>44670</v>
      </c>
      <c r="B85" s="13">
        <f t="shared" si="17"/>
        <v>4</v>
      </c>
      <c r="C85" s="13">
        <f t="shared" si="18"/>
        <v>2022</v>
      </c>
      <c r="D85">
        <f t="shared" si="19"/>
        <v>202204</v>
      </c>
      <c r="E85">
        <f t="shared" si="20"/>
        <v>2</v>
      </c>
      <c r="F85">
        <f t="shared" si="21"/>
        <v>202202</v>
      </c>
      <c r="G85" t="s">
        <v>271</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81.468400000000003</v>
      </c>
      <c r="FP85" s="7">
        <v>105.49</v>
      </c>
      <c r="FQ85" s="9">
        <v>1.2989999999999999</v>
      </c>
      <c r="FR85" s="7">
        <f t="shared" si="22"/>
        <v>81.208622016936104</v>
      </c>
      <c r="FT85" s="7">
        <v>1.59</v>
      </c>
      <c r="FU85" s="7">
        <v>1.99</v>
      </c>
      <c r="FV85" s="9">
        <v>81.727699999999999</v>
      </c>
      <c r="FX85" s="9">
        <v>107.25</v>
      </c>
      <c r="FY85" s="9">
        <v>105.23</v>
      </c>
      <c r="FZ85" s="9">
        <v>100.71</v>
      </c>
      <c r="GA85" s="9">
        <v>93.41</v>
      </c>
      <c r="GB85" s="9">
        <v>84.83</v>
      </c>
    </row>
    <row r="86" spans="1:184" x14ac:dyDescent="0.35">
      <c r="A86" s="6">
        <f t="shared" si="23"/>
        <v>44671</v>
      </c>
      <c r="B86" s="13">
        <f t="shared" si="17"/>
        <v>4</v>
      </c>
      <c r="C86" s="13">
        <f t="shared" si="18"/>
        <v>2022</v>
      </c>
      <c r="D86">
        <f t="shared" si="19"/>
        <v>202204</v>
      </c>
      <c r="E86">
        <f t="shared" si="20"/>
        <v>2</v>
      </c>
      <c r="F86">
        <f t="shared" si="21"/>
        <v>202202</v>
      </c>
      <c r="G86" t="s">
        <v>272</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81.530600000000007</v>
      </c>
      <c r="FP86" s="7">
        <v>105.05</v>
      </c>
      <c r="FQ86" s="9">
        <v>1.3048</v>
      </c>
      <c r="FR86" s="7">
        <f t="shared" si="22"/>
        <v>80.510423053341512</v>
      </c>
      <c r="FT86" s="7">
        <v>1.57</v>
      </c>
      <c r="FU86" s="7">
        <v>1.93</v>
      </c>
      <c r="FV86" s="9">
        <v>81.7774</v>
      </c>
      <c r="FX86" s="9">
        <v>106.8</v>
      </c>
      <c r="FY86" s="9">
        <v>105.21</v>
      </c>
      <c r="FZ86" s="9">
        <v>101.14</v>
      </c>
      <c r="GA86" s="9">
        <v>94.03</v>
      </c>
      <c r="GB86" s="9">
        <v>85.27</v>
      </c>
    </row>
    <row r="87" spans="1:184" x14ac:dyDescent="0.35">
      <c r="A87" s="6">
        <f t="shared" si="23"/>
        <v>44672</v>
      </c>
      <c r="B87" s="13">
        <f t="shared" si="17"/>
        <v>4</v>
      </c>
      <c r="C87" s="13">
        <f t="shared" si="18"/>
        <v>2022</v>
      </c>
      <c r="D87">
        <f t="shared" si="19"/>
        <v>202204</v>
      </c>
      <c r="E87">
        <f t="shared" si="20"/>
        <v>2</v>
      </c>
      <c r="F87">
        <f t="shared" si="21"/>
        <v>202202</v>
      </c>
      <c r="G87" t="s">
        <v>273</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81.596100000000007</v>
      </c>
      <c r="FP87" s="7">
        <v>107.2</v>
      </c>
      <c r="FQ87" s="9">
        <v>1.3030999999999999</v>
      </c>
      <c r="FR87" s="7">
        <f t="shared" si="22"/>
        <v>82.265367201289237</v>
      </c>
      <c r="FT87" s="7">
        <v>1.76</v>
      </c>
      <c r="FU87" s="7">
        <v>2.0299999999999998</v>
      </c>
      <c r="FV87" s="9">
        <v>81.855599999999995</v>
      </c>
      <c r="FX87" s="9">
        <v>108.33</v>
      </c>
      <c r="FY87" s="9">
        <v>106.77</v>
      </c>
      <c r="FZ87" s="9">
        <v>102.53</v>
      </c>
      <c r="GA87" s="9">
        <v>95.4</v>
      </c>
      <c r="GB87" s="9">
        <v>86.58</v>
      </c>
    </row>
    <row r="88" spans="1:184" x14ac:dyDescent="0.35">
      <c r="A88" s="6">
        <f t="shared" si="23"/>
        <v>44673</v>
      </c>
      <c r="B88" s="13">
        <f t="shared" si="17"/>
        <v>4</v>
      </c>
      <c r="C88" s="13">
        <f t="shared" si="18"/>
        <v>2022</v>
      </c>
      <c r="D88">
        <f t="shared" si="19"/>
        <v>202204</v>
      </c>
      <c r="E88">
        <f t="shared" si="20"/>
        <v>2</v>
      </c>
      <c r="F88">
        <f t="shared" si="21"/>
        <v>202202</v>
      </c>
      <c r="G88" t="s">
        <v>274</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80.794300000000007</v>
      </c>
      <c r="FP88" s="7">
        <v>105.15</v>
      </c>
      <c r="FQ88" s="9">
        <v>1.2843</v>
      </c>
      <c r="FR88" s="7">
        <f t="shared" si="22"/>
        <v>81.873394066806824</v>
      </c>
      <c r="FT88" s="7">
        <v>1.72</v>
      </c>
      <c r="FU88" s="7">
        <v>1.97</v>
      </c>
      <c r="FV88" s="9">
        <v>81.052000000000007</v>
      </c>
      <c r="FX88" s="9">
        <v>106.65</v>
      </c>
      <c r="FY88" s="9">
        <v>104.87</v>
      </c>
      <c r="FZ88" s="9">
        <v>100.41</v>
      </c>
      <c r="GA88" s="9">
        <v>93.24</v>
      </c>
      <c r="GB88" s="9">
        <v>84.61</v>
      </c>
    </row>
    <row r="89" spans="1:184" x14ac:dyDescent="0.35">
      <c r="A89" s="6">
        <f t="shared" si="23"/>
        <v>44676</v>
      </c>
      <c r="B89" s="13">
        <f t="shared" si="17"/>
        <v>4</v>
      </c>
      <c r="C89" s="13">
        <f t="shared" si="18"/>
        <v>2022</v>
      </c>
      <c r="D89">
        <f t="shared" si="19"/>
        <v>202204</v>
      </c>
      <c r="E89">
        <f t="shared" si="20"/>
        <v>2</v>
      </c>
      <c r="F89">
        <f t="shared" si="21"/>
        <v>202202</v>
      </c>
      <c r="G89" t="s">
        <v>275</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80.405000000000001</v>
      </c>
      <c r="FP89" s="7">
        <v>99.27</v>
      </c>
      <c r="FQ89" s="9">
        <v>1.2717000000000001</v>
      </c>
      <c r="FR89" s="7">
        <f t="shared" si="22"/>
        <v>78.06086341118187</v>
      </c>
      <c r="FT89" s="7">
        <v>1.57</v>
      </c>
      <c r="FU89" s="7">
        <v>1.85</v>
      </c>
      <c r="FV89" s="9">
        <v>80.670900000000003</v>
      </c>
      <c r="FX89" s="9">
        <v>102.32</v>
      </c>
      <c r="FY89" s="9">
        <v>101.2</v>
      </c>
      <c r="FZ89" s="9">
        <v>97.36</v>
      </c>
      <c r="GA89" s="9">
        <v>91.03</v>
      </c>
      <c r="GB89" s="9">
        <v>83.19</v>
      </c>
    </row>
    <row r="90" spans="1:184" x14ac:dyDescent="0.35">
      <c r="A90" s="6">
        <f t="shared" si="23"/>
        <v>44677</v>
      </c>
      <c r="B90" s="13">
        <f t="shared" si="17"/>
        <v>4</v>
      </c>
      <c r="C90" s="13">
        <f t="shared" si="18"/>
        <v>2022</v>
      </c>
      <c r="D90">
        <f t="shared" si="19"/>
        <v>202204</v>
      </c>
      <c r="E90">
        <f t="shared" si="20"/>
        <v>2</v>
      </c>
      <c r="F90">
        <f t="shared" si="21"/>
        <v>202202</v>
      </c>
      <c r="G90" t="s">
        <v>276</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80.039199999999994</v>
      </c>
      <c r="FP90" s="7">
        <v>102.89</v>
      </c>
      <c r="FQ90" s="9">
        <v>1.2621</v>
      </c>
      <c r="FR90" s="7">
        <f t="shared" si="22"/>
        <v>81.52285872751763</v>
      </c>
      <c r="FT90" s="7">
        <v>1.5</v>
      </c>
      <c r="FU90" s="7">
        <v>1.82</v>
      </c>
      <c r="FV90" s="9">
        <v>80.296400000000006</v>
      </c>
      <c r="FX90" s="9">
        <v>104.99</v>
      </c>
      <c r="FY90" s="9">
        <v>103.52</v>
      </c>
      <c r="FZ90" s="9">
        <v>99.09</v>
      </c>
      <c r="GA90" s="9">
        <v>92.06</v>
      </c>
      <c r="GB90" s="9">
        <v>83.58</v>
      </c>
    </row>
    <row r="91" spans="1:184" x14ac:dyDescent="0.35">
      <c r="A91" s="6">
        <f t="shared" si="23"/>
        <v>44678</v>
      </c>
      <c r="B91" s="13">
        <f t="shared" si="17"/>
        <v>4</v>
      </c>
      <c r="C91" s="13">
        <f t="shared" si="18"/>
        <v>2022</v>
      </c>
      <c r="D91">
        <f t="shared" si="19"/>
        <v>202204</v>
      </c>
      <c r="E91">
        <f t="shared" si="20"/>
        <v>2</v>
      </c>
      <c r="F91">
        <f t="shared" si="21"/>
        <v>202202</v>
      </c>
      <c r="G91" t="s">
        <v>277</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79.877700000000004</v>
      </c>
      <c r="FP91" s="7">
        <v>103.3</v>
      </c>
      <c r="FQ91" s="9">
        <v>1.2503</v>
      </c>
      <c r="FR91" s="7">
        <f t="shared" si="22"/>
        <v>82.620171158921863</v>
      </c>
      <c r="FT91" s="7">
        <v>1.49</v>
      </c>
      <c r="FU91" s="7">
        <v>1.81</v>
      </c>
      <c r="FV91" s="9">
        <v>80.148300000000006</v>
      </c>
      <c r="FX91" s="9">
        <v>105.32</v>
      </c>
      <c r="FY91" s="9">
        <v>103.85</v>
      </c>
      <c r="FZ91" s="9">
        <v>99.4</v>
      </c>
      <c r="GA91" s="9">
        <v>92.16</v>
      </c>
      <c r="GB91" s="9">
        <v>83.23</v>
      </c>
    </row>
    <row r="92" spans="1:184" x14ac:dyDescent="0.35">
      <c r="A92" s="6">
        <f t="shared" si="23"/>
        <v>44679</v>
      </c>
      <c r="B92" s="13">
        <f t="shared" si="17"/>
        <v>4</v>
      </c>
      <c r="C92" s="13">
        <f t="shared" si="18"/>
        <v>2022</v>
      </c>
      <c r="D92">
        <f t="shared" si="19"/>
        <v>202204</v>
      </c>
      <c r="E92">
        <f t="shared" si="20"/>
        <v>2</v>
      </c>
      <c r="F92">
        <f t="shared" si="21"/>
        <v>202202</v>
      </c>
      <c r="G92" t="s">
        <v>278</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79.585400000000007</v>
      </c>
      <c r="FP92" s="7">
        <v>105.78</v>
      </c>
      <c r="FQ92" s="9">
        <v>1.2439</v>
      </c>
      <c r="FR92" s="7">
        <f t="shared" si="22"/>
        <v>85.038990272529944</v>
      </c>
      <c r="FT92" s="7">
        <v>1.55</v>
      </c>
      <c r="FU92" s="7">
        <v>1.87</v>
      </c>
      <c r="FV92" s="9">
        <v>79.866100000000003</v>
      </c>
      <c r="FX92" s="9">
        <v>107.59</v>
      </c>
      <c r="FY92" s="9">
        <v>105.72</v>
      </c>
      <c r="FZ92" s="9">
        <v>100.4</v>
      </c>
      <c r="GA92" s="9">
        <v>92.6</v>
      </c>
      <c r="GB92" s="9">
        <v>83.3</v>
      </c>
    </row>
    <row r="93" spans="1:184" x14ac:dyDescent="0.35">
      <c r="A93" s="6">
        <f t="shared" si="23"/>
        <v>44680</v>
      </c>
      <c r="B93" s="13">
        <f t="shared" si="17"/>
        <v>4</v>
      </c>
      <c r="C93" s="13">
        <f t="shared" si="18"/>
        <v>2022</v>
      </c>
      <c r="D93">
        <f t="shared" si="19"/>
        <v>202204</v>
      </c>
      <c r="E93">
        <f t="shared" si="20"/>
        <v>2</v>
      </c>
      <c r="F93">
        <f t="shared" si="21"/>
        <v>202202</v>
      </c>
      <c r="G93" t="s">
        <v>279</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80.093199999999996</v>
      </c>
      <c r="FP93" s="7">
        <v>108.36</v>
      </c>
      <c r="FQ93" s="9">
        <v>1.2556</v>
      </c>
      <c r="FR93" s="7">
        <f t="shared" si="22"/>
        <v>86.30136986301369</v>
      </c>
      <c r="FT93" s="7">
        <v>1.6</v>
      </c>
      <c r="FU93" s="7">
        <v>1.91</v>
      </c>
      <c r="FV93" s="9">
        <v>80.39</v>
      </c>
      <c r="FX93" s="9">
        <v>109.34</v>
      </c>
      <c r="FY93" s="9">
        <v>105.45</v>
      </c>
      <c r="FZ93" s="9">
        <v>99.79</v>
      </c>
      <c r="GA93" s="9">
        <v>91.83</v>
      </c>
      <c r="GB93" s="9">
        <v>82.52</v>
      </c>
    </row>
    <row r="94" spans="1:184" x14ac:dyDescent="0.35">
      <c r="A94" s="6">
        <f t="shared" si="23"/>
        <v>44683</v>
      </c>
      <c r="B94" s="13">
        <f t="shared" si="17"/>
        <v>5</v>
      </c>
      <c r="C94" s="13">
        <f t="shared" si="18"/>
        <v>2022</v>
      </c>
      <c r="D94">
        <f t="shared" si="19"/>
        <v>202205</v>
      </c>
      <c r="E94">
        <f t="shared" si="20"/>
        <v>2</v>
      </c>
      <c r="F94">
        <f t="shared" si="21"/>
        <v>202202</v>
      </c>
      <c r="G94" t="s">
        <v>280</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22"/>
        <v>#N/A</v>
      </c>
      <c r="FT94" s="7">
        <v>1.58</v>
      </c>
      <c r="FU94" s="7">
        <v>1.9</v>
      </c>
      <c r="FV94" s="9" t="e">
        <v>#N/A</v>
      </c>
      <c r="FX94" s="9">
        <v>107.58</v>
      </c>
      <c r="FY94" s="9">
        <v>104.08</v>
      </c>
      <c r="FZ94" s="9">
        <v>98.78</v>
      </c>
      <c r="GA94" s="9">
        <v>91.65</v>
      </c>
      <c r="GB94" s="9">
        <v>82.49</v>
      </c>
    </row>
    <row r="95" spans="1:184" x14ac:dyDescent="0.35">
      <c r="A95" s="6">
        <f t="shared" si="23"/>
        <v>44684</v>
      </c>
      <c r="B95" s="13">
        <f t="shared" si="17"/>
        <v>5</v>
      </c>
      <c r="C95" s="13">
        <f t="shared" si="18"/>
        <v>2022</v>
      </c>
      <c r="D95">
        <f t="shared" si="19"/>
        <v>202205</v>
      </c>
      <c r="E95">
        <f t="shared" si="20"/>
        <v>2</v>
      </c>
      <c r="F95">
        <f t="shared" si="21"/>
        <v>202202</v>
      </c>
      <c r="G95" t="s">
        <v>281</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79.896500000000003</v>
      </c>
      <c r="FP95" s="7">
        <v>104.94</v>
      </c>
      <c r="FQ95" s="9">
        <v>1.2514000000000001</v>
      </c>
      <c r="FR95" s="7">
        <f t="shared" si="22"/>
        <v>83.858078951574228</v>
      </c>
      <c r="FT95" s="7">
        <v>1.65</v>
      </c>
      <c r="FU95" s="7">
        <v>1.95</v>
      </c>
      <c r="FV95" s="9">
        <v>80.207599999999999</v>
      </c>
      <c r="FX95" s="9">
        <v>104.97</v>
      </c>
      <c r="FY95" s="9">
        <v>102.16</v>
      </c>
      <c r="FZ95" s="9">
        <v>97.45</v>
      </c>
      <c r="GA95" s="9">
        <v>90.83</v>
      </c>
      <c r="GB95" s="9">
        <v>82.18</v>
      </c>
    </row>
    <row r="96" spans="1:184" x14ac:dyDescent="0.35">
      <c r="A96" s="6">
        <f t="shared" si="23"/>
        <v>44685</v>
      </c>
      <c r="B96" s="13">
        <f t="shared" si="17"/>
        <v>5</v>
      </c>
      <c r="C96" s="13">
        <f t="shared" si="18"/>
        <v>2022</v>
      </c>
      <c r="D96">
        <f t="shared" si="19"/>
        <v>202205</v>
      </c>
      <c r="E96">
        <f t="shared" si="20"/>
        <v>2</v>
      </c>
      <c r="F96">
        <f t="shared" si="21"/>
        <v>202202</v>
      </c>
      <c r="G96" t="s">
        <v>282</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79.760999999999996</v>
      </c>
      <c r="FP96" s="7">
        <v>110.53</v>
      </c>
      <c r="FQ96" s="9">
        <v>1.2499</v>
      </c>
      <c r="FR96" s="7">
        <f t="shared" si="22"/>
        <v>88.431074485958874</v>
      </c>
      <c r="FT96" s="7">
        <v>1.64</v>
      </c>
      <c r="FU96" s="7">
        <v>1.97</v>
      </c>
      <c r="FV96" s="9">
        <v>80.0959</v>
      </c>
      <c r="FX96" s="9">
        <v>110.14</v>
      </c>
      <c r="FY96" s="9">
        <v>106.95</v>
      </c>
      <c r="FZ96" s="9">
        <v>101.73</v>
      </c>
      <c r="GA96" s="9">
        <v>94.16</v>
      </c>
      <c r="GB96" s="9">
        <v>84.46</v>
      </c>
    </row>
    <row r="97" spans="1:184" x14ac:dyDescent="0.35">
      <c r="A97" s="6">
        <f t="shared" si="23"/>
        <v>44686</v>
      </c>
      <c r="B97" s="13">
        <f t="shared" si="17"/>
        <v>5</v>
      </c>
      <c r="C97" s="13">
        <f t="shared" si="18"/>
        <v>2022</v>
      </c>
      <c r="D97">
        <f t="shared" si="19"/>
        <v>202205</v>
      </c>
      <c r="E97">
        <f t="shared" si="20"/>
        <v>2</v>
      </c>
      <c r="F97">
        <f t="shared" si="21"/>
        <v>202202</v>
      </c>
      <c r="G97" t="s">
        <v>283</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79.095699999999994</v>
      </c>
      <c r="FP97" s="7">
        <v>112.11</v>
      </c>
      <c r="FQ97" s="9">
        <v>1.2374000000000001</v>
      </c>
      <c r="FR97" s="7">
        <f t="shared" si="22"/>
        <v>90.601260707935992</v>
      </c>
      <c r="FT97" s="7">
        <v>1.55</v>
      </c>
      <c r="FU97" s="7">
        <v>1.97</v>
      </c>
      <c r="FV97" s="9">
        <v>79.420199999999994</v>
      </c>
      <c r="FX97" s="9">
        <v>110.9</v>
      </c>
      <c r="FY97" s="9">
        <v>107.31</v>
      </c>
      <c r="FZ97" s="9">
        <v>102</v>
      </c>
      <c r="GA97" s="9">
        <v>94.35</v>
      </c>
      <c r="GB97" s="9">
        <v>84.64</v>
      </c>
    </row>
    <row r="98" spans="1:184" x14ac:dyDescent="0.35">
      <c r="A98" s="6">
        <f t="shared" si="23"/>
        <v>44687</v>
      </c>
      <c r="B98" s="13">
        <f t="shared" si="17"/>
        <v>5</v>
      </c>
      <c r="C98" s="13">
        <f t="shared" si="18"/>
        <v>2022</v>
      </c>
      <c r="D98">
        <f t="shared" si="19"/>
        <v>202205</v>
      </c>
      <c r="E98">
        <f t="shared" si="20"/>
        <v>2</v>
      </c>
      <c r="F98">
        <f t="shared" si="21"/>
        <v>202202</v>
      </c>
      <c r="G98" t="s">
        <v>284</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78.941599999999994</v>
      </c>
      <c r="FP98" s="7">
        <v>113.86</v>
      </c>
      <c r="FQ98" s="9">
        <v>1.2350000000000001</v>
      </c>
      <c r="FR98" s="7">
        <f t="shared" si="22"/>
        <v>92.194331983805654</v>
      </c>
      <c r="FT98" s="7">
        <v>1.51</v>
      </c>
      <c r="FU98" s="7">
        <v>2.0099999999999998</v>
      </c>
      <c r="FV98" s="9">
        <v>79.244100000000003</v>
      </c>
      <c r="FX98" s="9">
        <v>112.39</v>
      </c>
      <c r="FY98" s="9">
        <v>108.99</v>
      </c>
      <c r="FZ98" s="9">
        <v>103.61</v>
      </c>
      <c r="GA98" s="9">
        <v>95.39</v>
      </c>
      <c r="GB98" s="9">
        <v>85.27</v>
      </c>
    </row>
    <row r="99" spans="1:184" x14ac:dyDescent="0.35">
      <c r="A99" s="6">
        <f t="shared" si="23"/>
        <v>44690</v>
      </c>
      <c r="B99" s="13">
        <f t="shared" si="17"/>
        <v>5</v>
      </c>
      <c r="C99" s="13">
        <f t="shared" si="18"/>
        <v>2022</v>
      </c>
      <c r="D99">
        <f t="shared" si="19"/>
        <v>202205</v>
      </c>
      <c r="E99">
        <f t="shared" si="20"/>
        <v>2</v>
      </c>
      <c r="F99">
        <f t="shared" si="21"/>
        <v>202202</v>
      </c>
      <c r="G99" t="s">
        <v>285</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79.049700000000001</v>
      </c>
      <c r="FP99" s="7">
        <v>106.67</v>
      </c>
      <c r="FQ99" s="9">
        <v>1.2305999999999999</v>
      </c>
      <c r="FR99" s="7">
        <f t="shared" si="22"/>
        <v>86.681293677880717</v>
      </c>
      <c r="FT99" s="7">
        <v>1.39</v>
      </c>
      <c r="FU99" s="7">
        <v>1.96</v>
      </c>
      <c r="FV99" s="9">
        <v>79.330799999999996</v>
      </c>
      <c r="FX99" s="9">
        <v>105.94</v>
      </c>
      <c r="FY99" s="9">
        <v>102.99</v>
      </c>
      <c r="FZ99" s="9">
        <v>98.55</v>
      </c>
      <c r="GA99" s="9">
        <v>91.48</v>
      </c>
      <c r="GB99" s="9">
        <v>82.35</v>
      </c>
    </row>
    <row r="100" spans="1:184" x14ac:dyDescent="0.35">
      <c r="A100" s="6">
        <f t="shared" si="23"/>
        <v>44691</v>
      </c>
      <c r="B100" s="13">
        <f t="shared" si="17"/>
        <v>5</v>
      </c>
      <c r="C100" s="13">
        <f t="shared" si="18"/>
        <v>2022</v>
      </c>
      <c r="D100">
        <f t="shared" si="19"/>
        <v>202205</v>
      </c>
      <c r="E100">
        <f t="shared" si="20"/>
        <v>2</v>
      </c>
      <c r="F100">
        <f t="shared" si="21"/>
        <v>202202</v>
      </c>
      <c r="G100" t="s">
        <v>286</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79.028999999999996</v>
      </c>
      <c r="FP100" s="7">
        <v>102.61</v>
      </c>
      <c r="FQ100" s="9">
        <v>1.2313000000000001</v>
      </c>
      <c r="FR100" s="7">
        <f t="shared" si="22"/>
        <v>83.334686916267358</v>
      </c>
      <c r="FT100" s="7">
        <v>1.33</v>
      </c>
      <c r="FU100" s="7">
        <v>1.85</v>
      </c>
      <c r="FV100" s="9">
        <v>79.319800000000001</v>
      </c>
      <c r="FX100" s="9">
        <v>102.46</v>
      </c>
      <c r="FY100" s="9">
        <v>99.77</v>
      </c>
      <c r="FZ100" s="9">
        <v>95.84</v>
      </c>
      <c r="GA100" s="9">
        <v>89.7</v>
      </c>
      <c r="GB100" s="9">
        <v>81.59</v>
      </c>
    </row>
    <row r="101" spans="1:184" x14ac:dyDescent="0.35">
      <c r="A101" s="6">
        <f t="shared" si="23"/>
        <v>44692</v>
      </c>
      <c r="B101" s="13">
        <f t="shared" si="17"/>
        <v>5</v>
      </c>
      <c r="C101" s="13">
        <f t="shared" si="18"/>
        <v>2022</v>
      </c>
      <c r="D101">
        <f t="shared" si="19"/>
        <v>202205</v>
      </c>
      <c r="E101">
        <f t="shared" si="20"/>
        <v>2</v>
      </c>
      <c r="F101">
        <f t="shared" si="21"/>
        <v>202202</v>
      </c>
      <c r="G101" t="s">
        <v>287</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79.150499999999994</v>
      </c>
      <c r="FP101" s="7">
        <v>107.7</v>
      </c>
      <c r="FQ101" s="9">
        <v>1.234</v>
      </c>
      <c r="FR101" s="7">
        <f t="shared" si="22"/>
        <v>87.277147487844417</v>
      </c>
      <c r="FT101" s="7">
        <v>1.29</v>
      </c>
      <c r="FU101" s="7">
        <v>1.8</v>
      </c>
      <c r="FV101" s="9">
        <v>79.462999999999994</v>
      </c>
      <c r="FX101" s="9">
        <v>107.51</v>
      </c>
      <c r="FY101" s="9">
        <v>104.46</v>
      </c>
      <c r="FZ101" s="9">
        <v>100.08</v>
      </c>
      <c r="GA101" s="9">
        <v>93.61</v>
      </c>
      <c r="GB101" s="9">
        <v>85.16</v>
      </c>
    </row>
    <row r="102" spans="1:184" x14ac:dyDescent="0.35">
      <c r="A102" s="6">
        <f t="shared" si="23"/>
        <v>44693</v>
      </c>
      <c r="B102" s="13">
        <f t="shared" si="17"/>
        <v>5</v>
      </c>
      <c r="C102" s="13">
        <f t="shared" si="18"/>
        <v>2022</v>
      </c>
      <c r="D102">
        <f t="shared" si="19"/>
        <v>202205</v>
      </c>
      <c r="E102">
        <f t="shared" si="20"/>
        <v>2</v>
      </c>
      <c r="F102">
        <f t="shared" si="21"/>
        <v>202202</v>
      </c>
      <c r="G102" t="s">
        <v>288</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79.014600000000002</v>
      </c>
      <c r="FP102" s="7">
        <v>108.06</v>
      </c>
      <c r="FQ102" s="9">
        <v>1.2228000000000001</v>
      </c>
      <c r="FR102" s="7">
        <f t="shared" si="22"/>
        <v>88.370951913640823</v>
      </c>
      <c r="FT102" s="7">
        <v>1.18</v>
      </c>
      <c r="FU102" s="7">
        <v>1.68</v>
      </c>
      <c r="FV102" s="9">
        <v>79.3523</v>
      </c>
      <c r="FX102" s="9">
        <v>107.45</v>
      </c>
      <c r="FY102" s="9">
        <v>104.23</v>
      </c>
      <c r="FZ102" s="9">
        <v>99.64</v>
      </c>
      <c r="GA102" s="9">
        <v>93.05</v>
      </c>
      <c r="GB102" s="9">
        <v>84.68</v>
      </c>
    </row>
    <row r="103" spans="1:184" x14ac:dyDescent="0.35">
      <c r="A103" s="6">
        <f t="shared" si="23"/>
        <v>44694</v>
      </c>
      <c r="B103" s="13">
        <f t="shared" si="17"/>
        <v>5</v>
      </c>
      <c r="C103" s="13">
        <f t="shared" si="18"/>
        <v>2022</v>
      </c>
      <c r="D103">
        <f t="shared" si="19"/>
        <v>202205</v>
      </c>
      <c r="E103">
        <f t="shared" si="20"/>
        <v>2</v>
      </c>
      <c r="F103">
        <f t="shared" si="21"/>
        <v>202202</v>
      </c>
      <c r="G103" t="s">
        <v>289</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79.051199999999994</v>
      </c>
      <c r="FP103" s="7">
        <v>112.12</v>
      </c>
      <c r="FQ103" s="9">
        <v>1.222</v>
      </c>
      <c r="FR103" s="7">
        <f t="shared" si="22"/>
        <v>91.751227495908353</v>
      </c>
      <c r="FT103" s="7">
        <v>1.25</v>
      </c>
      <c r="FU103" s="7">
        <v>1.75</v>
      </c>
      <c r="FV103" s="9">
        <v>79.383600000000001</v>
      </c>
      <c r="FX103" s="9">
        <v>111.55</v>
      </c>
      <c r="FY103" s="9">
        <v>107.71</v>
      </c>
      <c r="FZ103" s="9">
        <v>102.24</v>
      </c>
      <c r="GA103" s="9">
        <v>94.86</v>
      </c>
      <c r="GB103" s="9">
        <v>85.46</v>
      </c>
    </row>
    <row r="104" spans="1:184" x14ac:dyDescent="0.35">
      <c r="A104" s="6">
        <f t="shared" si="23"/>
        <v>44697</v>
      </c>
      <c r="B104" s="13">
        <f t="shared" si="17"/>
        <v>5</v>
      </c>
      <c r="C104" s="13">
        <f t="shared" si="18"/>
        <v>2022</v>
      </c>
      <c r="D104">
        <f t="shared" si="19"/>
        <v>202205</v>
      </c>
      <c r="E104">
        <f t="shared" si="20"/>
        <v>2</v>
      </c>
      <c r="F104">
        <f t="shared" si="21"/>
        <v>202202</v>
      </c>
      <c r="G104" t="s">
        <v>290</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79.240099999999998</v>
      </c>
      <c r="FP104" s="7">
        <v>114.86</v>
      </c>
      <c r="FQ104" s="9">
        <v>1.2250000000000001</v>
      </c>
      <c r="FR104" s="7">
        <f t="shared" si="22"/>
        <v>93.763265306122449</v>
      </c>
      <c r="FT104" s="7">
        <v>1.23</v>
      </c>
      <c r="FU104" s="7">
        <v>1.74</v>
      </c>
      <c r="FV104" s="9">
        <v>79.575699999999998</v>
      </c>
      <c r="FX104" s="9">
        <v>114.24</v>
      </c>
      <c r="FY104" s="9">
        <v>109.68</v>
      </c>
      <c r="FZ104" s="9">
        <v>103.37</v>
      </c>
      <c r="GA104" s="9">
        <v>95.43</v>
      </c>
      <c r="GB104" s="9">
        <v>85.7</v>
      </c>
    </row>
    <row r="105" spans="1:184" x14ac:dyDescent="0.35">
      <c r="A105" s="6">
        <f t="shared" si="23"/>
        <v>44698</v>
      </c>
      <c r="B105" s="13">
        <f t="shared" si="17"/>
        <v>5</v>
      </c>
      <c r="C105" s="13">
        <f t="shared" si="18"/>
        <v>2022</v>
      </c>
      <c r="D105">
        <f t="shared" si="19"/>
        <v>202205</v>
      </c>
      <c r="E105">
        <f t="shared" si="20"/>
        <v>2</v>
      </c>
      <c r="F105">
        <f t="shared" si="21"/>
        <v>202202</v>
      </c>
      <c r="G105" t="s">
        <v>291</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80.028599999999997</v>
      </c>
      <c r="FP105" s="7">
        <v>112.89</v>
      </c>
      <c r="FQ105" s="9">
        <v>1.2470000000000001</v>
      </c>
      <c r="FR105" s="7">
        <f t="shared" si="22"/>
        <v>90.529270248596617</v>
      </c>
      <c r="FT105" s="7">
        <v>1.45</v>
      </c>
      <c r="FU105" s="7">
        <v>1.9</v>
      </c>
      <c r="FV105" s="9">
        <v>80.365499999999997</v>
      </c>
      <c r="FX105" s="9">
        <v>111.93</v>
      </c>
      <c r="FY105" s="9">
        <v>107.53</v>
      </c>
      <c r="FZ105" s="9">
        <v>101.61</v>
      </c>
      <c r="GA105" s="9">
        <v>94.19</v>
      </c>
      <c r="GB105" s="9">
        <v>85.41</v>
      </c>
    </row>
    <row r="106" spans="1:184" x14ac:dyDescent="0.35">
      <c r="A106" s="6">
        <f t="shared" si="23"/>
        <v>44699</v>
      </c>
      <c r="B106" s="13">
        <f t="shared" si="17"/>
        <v>5</v>
      </c>
      <c r="C106" s="13">
        <f t="shared" si="18"/>
        <v>2022</v>
      </c>
      <c r="D106">
        <f t="shared" si="19"/>
        <v>202205</v>
      </c>
      <c r="E106">
        <f t="shared" si="20"/>
        <v>2</v>
      </c>
      <c r="F106">
        <f t="shared" si="21"/>
        <v>202202</v>
      </c>
      <c r="G106" t="s">
        <v>292</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79.729299999999995</v>
      </c>
      <c r="FP106" s="7">
        <v>110.04</v>
      </c>
      <c r="FQ106" s="9">
        <v>1.2413000000000001</v>
      </c>
      <c r="FR106" s="7">
        <f t="shared" si="22"/>
        <v>88.648997019254011</v>
      </c>
      <c r="FT106" s="7">
        <v>1.46</v>
      </c>
      <c r="FU106" s="7">
        <v>1.87</v>
      </c>
      <c r="FV106" s="9">
        <v>80.078299999999999</v>
      </c>
      <c r="FX106" s="9">
        <v>109.11</v>
      </c>
      <c r="FY106" s="9">
        <v>104.53</v>
      </c>
      <c r="FZ106" s="9">
        <v>98.76</v>
      </c>
      <c r="GA106" s="9">
        <v>91.94</v>
      </c>
      <c r="GB106" s="9">
        <v>83.95</v>
      </c>
    </row>
    <row r="107" spans="1:184" x14ac:dyDescent="0.35">
      <c r="A107" s="6">
        <f t="shared" si="23"/>
        <v>44700</v>
      </c>
      <c r="B107" s="13">
        <f t="shared" si="17"/>
        <v>5</v>
      </c>
      <c r="C107" s="13">
        <f t="shared" si="18"/>
        <v>2022</v>
      </c>
      <c r="D107">
        <f t="shared" si="19"/>
        <v>202205</v>
      </c>
      <c r="E107">
        <f t="shared" si="20"/>
        <v>2</v>
      </c>
      <c r="F107">
        <f t="shared" si="21"/>
        <v>202202</v>
      </c>
      <c r="G107" t="s">
        <v>293</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79.876999999999995</v>
      </c>
      <c r="FP107" s="7">
        <v>113.22</v>
      </c>
      <c r="FQ107" s="9">
        <v>1.2488999999999999</v>
      </c>
      <c r="FR107" s="7">
        <f t="shared" si="22"/>
        <v>90.655777083833783</v>
      </c>
      <c r="FT107" s="7">
        <v>1.49</v>
      </c>
      <c r="FU107" s="7">
        <v>1.87</v>
      </c>
      <c r="FV107" s="9">
        <v>80.244699999999995</v>
      </c>
      <c r="FX107" s="9">
        <v>112.04</v>
      </c>
      <c r="FY107" s="9">
        <v>107.31</v>
      </c>
      <c r="FZ107" s="9">
        <v>101.24</v>
      </c>
      <c r="GA107" s="9">
        <v>93.84</v>
      </c>
      <c r="GB107" s="9">
        <v>85.14</v>
      </c>
    </row>
    <row r="108" spans="1:184" x14ac:dyDescent="0.35">
      <c r="A108" s="6">
        <f t="shared" si="23"/>
        <v>44701</v>
      </c>
      <c r="B108" s="13">
        <f t="shared" si="17"/>
        <v>5</v>
      </c>
      <c r="C108" s="13">
        <f t="shared" si="18"/>
        <v>2022</v>
      </c>
      <c r="D108">
        <f t="shared" si="19"/>
        <v>202205</v>
      </c>
      <c r="E108">
        <f t="shared" si="20"/>
        <v>2</v>
      </c>
      <c r="F108">
        <f t="shared" si="21"/>
        <v>202202</v>
      </c>
      <c r="G108" t="s">
        <v>294</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79.715400000000002</v>
      </c>
      <c r="FP108" s="7">
        <v>113.63</v>
      </c>
      <c r="FQ108" s="9">
        <v>1.2465999999999999</v>
      </c>
      <c r="FR108" s="7">
        <f t="shared" si="22"/>
        <v>91.151933258463018</v>
      </c>
      <c r="FT108" s="7">
        <v>1.5</v>
      </c>
      <c r="FU108" s="7">
        <v>1.87</v>
      </c>
      <c r="FV108" s="9">
        <v>80.090500000000006</v>
      </c>
      <c r="FX108" s="9">
        <v>112.55</v>
      </c>
      <c r="FY108" s="9">
        <v>107.32</v>
      </c>
      <c r="FZ108" s="9">
        <v>101.04</v>
      </c>
      <c r="GA108" s="9">
        <v>93.51</v>
      </c>
      <c r="GB108" s="9">
        <v>84.68</v>
      </c>
    </row>
    <row r="109" spans="1:184" x14ac:dyDescent="0.35">
      <c r="A109" s="6">
        <f t="shared" si="23"/>
        <v>44704</v>
      </c>
      <c r="B109" s="13">
        <f t="shared" si="17"/>
        <v>5</v>
      </c>
      <c r="C109" s="13">
        <f t="shared" si="18"/>
        <v>2022</v>
      </c>
      <c r="D109">
        <f t="shared" si="19"/>
        <v>202205</v>
      </c>
      <c r="E109">
        <f t="shared" si="20"/>
        <v>2</v>
      </c>
      <c r="F109">
        <f t="shared" si="21"/>
        <v>202202</v>
      </c>
      <c r="G109" t="s">
        <v>295</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79.843100000000007</v>
      </c>
      <c r="FP109" s="7">
        <v>115.13</v>
      </c>
      <c r="FQ109" s="9">
        <v>1.2571000000000001</v>
      </c>
      <c r="FR109" s="7">
        <f t="shared" si="22"/>
        <v>91.583803993317943</v>
      </c>
      <c r="FT109" s="7">
        <v>1.58</v>
      </c>
      <c r="FU109" s="7">
        <v>1.97</v>
      </c>
      <c r="FV109" s="9">
        <v>80.250100000000003</v>
      </c>
      <c r="FX109" s="9">
        <v>113.42</v>
      </c>
      <c r="FY109" s="9">
        <v>108.1</v>
      </c>
      <c r="FZ109" s="9">
        <v>102.01</v>
      </c>
      <c r="GA109" s="9">
        <v>94.49</v>
      </c>
      <c r="GB109" s="9">
        <v>85.6</v>
      </c>
    </row>
    <row r="110" spans="1:184" x14ac:dyDescent="0.35">
      <c r="A110" s="6">
        <f t="shared" si="23"/>
        <v>44705</v>
      </c>
      <c r="B110" s="13">
        <f t="shared" si="17"/>
        <v>5</v>
      </c>
      <c r="C110" s="13">
        <f t="shared" si="18"/>
        <v>2022</v>
      </c>
      <c r="D110">
        <f t="shared" si="19"/>
        <v>202205</v>
      </c>
      <c r="E110">
        <f t="shared" si="20"/>
        <v>2</v>
      </c>
      <c r="F110">
        <f t="shared" si="21"/>
        <v>202202</v>
      </c>
      <c r="G110" t="s">
        <v>296</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79.334599999999995</v>
      </c>
      <c r="FP110" s="7">
        <v>115.77</v>
      </c>
      <c r="FQ110" s="9">
        <v>1.2524999999999999</v>
      </c>
      <c r="FR110" s="7">
        <f t="shared" si="22"/>
        <v>92.431137724550894</v>
      </c>
      <c r="FT110" s="7">
        <v>1.45</v>
      </c>
      <c r="FU110" s="7">
        <v>1.89</v>
      </c>
      <c r="FV110" s="9">
        <v>79.749099999999999</v>
      </c>
      <c r="FX110" s="9">
        <v>113.56</v>
      </c>
      <c r="FY110" s="9">
        <v>108.11</v>
      </c>
      <c r="FZ110" s="9">
        <v>102.28</v>
      </c>
      <c r="GA110" s="9">
        <v>94.89</v>
      </c>
      <c r="GB110" s="9">
        <v>86.01</v>
      </c>
    </row>
    <row r="111" spans="1:184" x14ac:dyDescent="0.35">
      <c r="A111" s="6">
        <f t="shared" si="23"/>
        <v>44706</v>
      </c>
      <c r="B111" s="13">
        <f t="shared" si="17"/>
        <v>5</v>
      </c>
      <c r="C111" s="13">
        <f t="shared" si="18"/>
        <v>2022</v>
      </c>
      <c r="D111">
        <f t="shared" si="19"/>
        <v>202205</v>
      </c>
      <c r="E111">
        <f t="shared" si="20"/>
        <v>2</v>
      </c>
      <c r="F111">
        <f t="shared" si="21"/>
        <v>202202</v>
      </c>
      <c r="G111" t="s">
        <v>297</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79.727900000000005</v>
      </c>
      <c r="FP111" s="7">
        <v>116.41</v>
      </c>
      <c r="FQ111" s="9">
        <v>1.2544999999999999</v>
      </c>
      <c r="FR111" s="7">
        <f t="shared" si="22"/>
        <v>92.793941809485858</v>
      </c>
      <c r="FT111" s="7">
        <v>1.43</v>
      </c>
      <c r="FU111" s="7">
        <v>1.92</v>
      </c>
      <c r="FV111" s="9">
        <v>80.122500000000002</v>
      </c>
      <c r="FX111" s="9">
        <v>114.03</v>
      </c>
      <c r="FY111" s="9">
        <v>108.68</v>
      </c>
      <c r="FZ111" s="9">
        <v>103.01</v>
      </c>
      <c r="GA111" s="9">
        <v>95.49</v>
      </c>
      <c r="GB111" s="9">
        <v>86.47</v>
      </c>
    </row>
    <row r="112" spans="1:184" x14ac:dyDescent="0.35">
      <c r="A112" s="6">
        <f t="shared" si="23"/>
        <v>44707</v>
      </c>
      <c r="B112" s="13">
        <f t="shared" si="17"/>
        <v>5</v>
      </c>
      <c r="C112" s="13">
        <f t="shared" si="18"/>
        <v>2022</v>
      </c>
      <c r="D112">
        <f t="shared" si="19"/>
        <v>202205</v>
      </c>
      <c r="E112">
        <f t="shared" si="20"/>
        <v>2</v>
      </c>
      <c r="F112">
        <f t="shared" si="21"/>
        <v>202202</v>
      </c>
      <c r="G112" t="s">
        <v>298</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79.889300000000006</v>
      </c>
      <c r="FP112" s="7">
        <v>119.81</v>
      </c>
      <c r="FQ112" s="9">
        <v>1.2573000000000001</v>
      </c>
      <c r="FR112" s="7">
        <f t="shared" si="22"/>
        <v>95.291497653702379</v>
      </c>
      <c r="FT112" s="7">
        <v>1.46</v>
      </c>
      <c r="FU112" s="7">
        <v>1.97</v>
      </c>
      <c r="FV112" s="9">
        <v>80.239000000000004</v>
      </c>
      <c r="FX112" s="9">
        <v>117.4</v>
      </c>
      <c r="FY112" s="9">
        <v>111.55</v>
      </c>
      <c r="FZ112" s="9">
        <v>105.44</v>
      </c>
      <c r="GA112" s="9">
        <v>97.13</v>
      </c>
      <c r="GB112" s="9">
        <v>87.04</v>
      </c>
    </row>
    <row r="113" spans="1:184" x14ac:dyDescent="0.35">
      <c r="A113" s="6">
        <f t="shared" si="23"/>
        <v>44708</v>
      </c>
      <c r="B113" s="13">
        <f t="shared" si="17"/>
        <v>5</v>
      </c>
      <c r="C113" s="13">
        <f t="shared" si="18"/>
        <v>2022</v>
      </c>
      <c r="D113">
        <f t="shared" si="19"/>
        <v>202205</v>
      </c>
      <c r="E113">
        <f t="shared" si="20"/>
        <v>2</v>
      </c>
      <c r="F113">
        <f t="shared" si="21"/>
        <v>202202</v>
      </c>
      <c r="G113" t="s">
        <v>299</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80.081100000000006</v>
      </c>
      <c r="FP113" s="7">
        <v>121.19</v>
      </c>
      <c r="FQ113" s="9">
        <v>1.2615000000000001</v>
      </c>
      <c r="FR113" s="7">
        <f t="shared" si="22"/>
        <v>96.068172810146649</v>
      </c>
      <c r="FT113" s="7">
        <v>1.43</v>
      </c>
      <c r="FU113" s="7">
        <v>1.92</v>
      </c>
      <c r="FV113" s="9">
        <v>80.415899999999993</v>
      </c>
      <c r="FX113" s="9">
        <v>119.43</v>
      </c>
      <c r="FY113" s="9">
        <v>112.7</v>
      </c>
      <c r="FZ113" s="9">
        <v>106.2</v>
      </c>
      <c r="GA113" s="9">
        <v>97.67</v>
      </c>
      <c r="GB113" s="9">
        <v>87.26</v>
      </c>
    </row>
    <row r="114" spans="1:184" x14ac:dyDescent="0.35">
      <c r="A114" s="6">
        <f t="shared" si="23"/>
        <v>44711</v>
      </c>
      <c r="B114" s="13">
        <f t="shared" si="17"/>
        <v>5</v>
      </c>
      <c r="C114" s="13">
        <f t="shared" si="18"/>
        <v>2022</v>
      </c>
      <c r="D114">
        <f t="shared" si="19"/>
        <v>202205</v>
      </c>
      <c r="E114">
        <f t="shared" si="20"/>
        <v>2</v>
      </c>
      <c r="F114">
        <f t="shared" si="21"/>
        <v>202202</v>
      </c>
      <c r="G114" t="s">
        <v>300</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79.9221</v>
      </c>
      <c r="FP114" s="7">
        <v>123.01</v>
      </c>
      <c r="FQ114" s="9">
        <v>1.2647999999999999</v>
      </c>
      <c r="FR114" s="7">
        <f t="shared" si="22"/>
        <v>97.256483238456681</v>
      </c>
      <c r="FT114" s="7">
        <v>1.49</v>
      </c>
      <c r="FU114" s="7">
        <v>1.99</v>
      </c>
      <c r="FV114" s="9">
        <v>80.276799999999994</v>
      </c>
      <c r="FX114" s="9">
        <v>121.67</v>
      </c>
      <c r="FY114" s="9">
        <v>114.51</v>
      </c>
      <c r="FZ114" s="9">
        <v>107.46</v>
      </c>
      <c r="GA114" s="9">
        <v>98.47</v>
      </c>
      <c r="GB114" s="9">
        <v>87.52</v>
      </c>
    </row>
    <row r="115" spans="1:184" x14ac:dyDescent="0.35">
      <c r="A115" s="6">
        <f t="shared" si="23"/>
        <v>44712</v>
      </c>
      <c r="B115" s="13">
        <f t="shared" si="17"/>
        <v>5</v>
      </c>
      <c r="C115" s="13">
        <f t="shared" si="18"/>
        <v>2022</v>
      </c>
      <c r="D115">
        <f t="shared" si="19"/>
        <v>202205</v>
      </c>
      <c r="E115">
        <f t="shared" si="20"/>
        <v>2</v>
      </c>
      <c r="F115">
        <f t="shared" si="21"/>
        <v>202202</v>
      </c>
      <c r="G115" t="s">
        <v>301</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79.885300000000001</v>
      </c>
      <c r="FP115" s="7">
        <v>125.53</v>
      </c>
      <c r="FQ115" s="9">
        <v>1.2601</v>
      </c>
      <c r="FR115" s="7">
        <f t="shared" si="22"/>
        <v>99.619077850964217</v>
      </c>
      <c r="FT115" s="7">
        <v>1.59</v>
      </c>
      <c r="FU115" s="7">
        <v>2.1</v>
      </c>
      <c r="FV115" s="9">
        <v>80.253399999999999</v>
      </c>
      <c r="FX115" s="9">
        <v>122.84</v>
      </c>
      <c r="FY115" s="9">
        <v>112.58</v>
      </c>
      <c r="FZ115" s="9">
        <v>105.67</v>
      </c>
      <c r="GA115" s="9">
        <v>97</v>
      </c>
      <c r="GB115" s="9">
        <v>86.6</v>
      </c>
    </row>
    <row r="116" spans="1:184" x14ac:dyDescent="0.35">
      <c r="A116" s="6">
        <f t="shared" si="23"/>
        <v>44713</v>
      </c>
      <c r="B116" s="13">
        <f t="shared" si="17"/>
        <v>6</v>
      </c>
      <c r="C116" s="13">
        <f t="shared" si="18"/>
        <v>2022</v>
      </c>
      <c r="D116">
        <f t="shared" si="19"/>
        <v>202206</v>
      </c>
      <c r="E116">
        <f t="shared" si="20"/>
        <v>2</v>
      </c>
      <c r="F116">
        <f t="shared" si="21"/>
        <v>202202</v>
      </c>
      <c r="G116" t="s">
        <v>302</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79.487099999999998</v>
      </c>
      <c r="FP116" s="7">
        <v>122.2</v>
      </c>
      <c r="FQ116" s="9">
        <v>1.2496</v>
      </c>
      <c r="FR116" s="7">
        <f t="shared" si="22"/>
        <v>97.791293213828425</v>
      </c>
      <c r="FT116" s="7">
        <v>1.67</v>
      </c>
      <c r="FU116" s="7">
        <v>2.16</v>
      </c>
      <c r="FV116" s="9">
        <v>79.839600000000004</v>
      </c>
      <c r="FX116" s="9">
        <v>116.29</v>
      </c>
      <c r="FY116" s="9">
        <v>111.03</v>
      </c>
      <c r="FZ116" s="9">
        <v>104.92</v>
      </c>
      <c r="GA116" s="9">
        <v>96.77</v>
      </c>
      <c r="GB116" s="9">
        <v>86.42</v>
      </c>
    </row>
    <row r="117" spans="1:184" x14ac:dyDescent="0.35">
      <c r="A117" s="6">
        <f t="shared" si="23"/>
        <v>44714</v>
      </c>
      <c r="B117" s="13">
        <f t="shared" si="17"/>
        <v>6</v>
      </c>
      <c r="C117" s="13">
        <f t="shared" si="18"/>
        <v>2022</v>
      </c>
      <c r="D117">
        <f t="shared" si="19"/>
        <v>202206</v>
      </c>
      <c r="E117">
        <f t="shared" si="20"/>
        <v>2</v>
      </c>
      <c r="F117">
        <f t="shared" si="21"/>
        <v>202202</v>
      </c>
      <c r="G117" t="s">
        <v>303</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22"/>
        <v>#N/A</v>
      </c>
      <c r="FT117" s="7">
        <v>1.65</v>
      </c>
      <c r="FU117" s="7">
        <v>2.15</v>
      </c>
      <c r="FV117" s="9" t="e">
        <v>#N/A</v>
      </c>
      <c r="FX117" s="9">
        <v>117.61</v>
      </c>
      <c r="FY117" s="9">
        <v>112.55</v>
      </c>
      <c r="FZ117" s="9">
        <v>106.51</v>
      </c>
      <c r="GA117" s="9">
        <v>98.18</v>
      </c>
      <c r="GB117" s="9">
        <v>87.45</v>
      </c>
    </row>
    <row r="118" spans="1:184" x14ac:dyDescent="0.35">
      <c r="A118" s="6">
        <f t="shared" si="23"/>
        <v>44715</v>
      </c>
      <c r="B118" s="13">
        <f t="shared" si="17"/>
        <v>6</v>
      </c>
      <c r="C118" s="13">
        <f t="shared" si="18"/>
        <v>2022</v>
      </c>
      <c r="D118">
        <f t="shared" si="19"/>
        <v>202206</v>
      </c>
      <c r="E118">
        <f t="shared" si="20"/>
        <v>2</v>
      </c>
      <c r="F118">
        <f t="shared" si="21"/>
        <v>202202</v>
      </c>
      <c r="G118" t="s">
        <v>304</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22"/>
        <v>#N/A</v>
      </c>
      <c r="FT118" s="7">
        <v>1.65</v>
      </c>
      <c r="FU118" s="7">
        <v>2.15</v>
      </c>
      <c r="FV118" s="9" t="e">
        <v>#N/A</v>
      </c>
      <c r="FX118" s="9">
        <v>119.72</v>
      </c>
      <c r="FY118" s="9">
        <v>114.43</v>
      </c>
      <c r="FZ118" s="9">
        <v>108.21</v>
      </c>
      <c r="GA118" s="9">
        <v>99.37</v>
      </c>
      <c r="GB118" s="9">
        <v>87.96</v>
      </c>
    </row>
    <row r="119" spans="1:184" x14ac:dyDescent="0.35">
      <c r="A119" s="6">
        <f t="shared" si="23"/>
        <v>44718</v>
      </c>
      <c r="B119" s="13">
        <f t="shared" si="17"/>
        <v>6</v>
      </c>
      <c r="C119" s="13">
        <f t="shared" si="18"/>
        <v>2022</v>
      </c>
      <c r="D119">
        <f t="shared" si="19"/>
        <v>202206</v>
      </c>
      <c r="E119">
        <f t="shared" si="20"/>
        <v>2</v>
      </c>
      <c r="F119">
        <f t="shared" si="21"/>
        <v>202202</v>
      </c>
      <c r="G119" t="s">
        <v>305</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79.622100000000003</v>
      </c>
      <c r="FP119" s="7">
        <v>124.99</v>
      </c>
      <c r="FQ119" s="9">
        <v>1.2557</v>
      </c>
      <c r="FR119" s="7">
        <f t="shared" si="22"/>
        <v>99.538106235565806</v>
      </c>
      <c r="FT119" s="7">
        <v>1.77</v>
      </c>
      <c r="FU119" s="7">
        <v>2.2599999999999998</v>
      </c>
      <c r="FV119" s="9">
        <v>80.005200000000002</v>
      </c>
      <c r="FX119" s="9">
        <v>119.51</v>
      </c>
      <c r="FY119" s="9">
        <v>114.45</v>
      </c>
      <c r="FZ119" s="9">
        <v>108.33</v>
      </c>
      <c r="GA119" s="9">
        <v>99.38</v>
      </c>
      <c r="GB119" s="9">
        <v>87.78</v>
      </c>
    </row>
    <row r="120" spans="1:184" x14ac:dyDescent="0.35">
      <c r="A120" s="6">
        <f t="shared" si="23"/>
        <v>44719</v>
      </c>
      <c r="B120" s="13">
        <f t="shared" si="17"/>
        <v>6</v>
      </c>
      <c r="C120" s="13">
        <f t="shared" si="18"/>
        <v>2022</v>
      </c>
      <c r="D120">
        <f t="shared" si="19"/>
        <v>202206</v>
      </c>
      <c r="E120">
        <f t="shared" si="20"/>
        <v>2</v>
      </c>
      <c r="F120">
        <f t="shared" si="21"/>
        <v>202202</v>
      </c>
      <c r="G120" t="s">
        <v>306</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79.915300000000002</v>
      </c>
      <c r="FP120" s="7">
        <v>126.89</v>
      </c>
      <c r="FQ120" s="9">
        <v>1.258</v>
      </c>
      <c r="FR120" s="7">
        <f t="shared" si="22"/>
        <v>100.8664546899841</v>
      </c>
      <c r="FT120" s="7">
        <v>1.75</v>
      </c>
      <c r="FU120" s="7">
        <v>2.2200000000000002</v>
      </c>
      <c r="FV120" s="9">
        <v>80.293899999999994</v>
      </c>
      <c r="FX120" s="9">
        <v>120.57</v>
      </c>
      <c r="FY120" s="9">
        <v>115.8</v>
      </c>
      <c r="FZ120" s="9">
        <v>110</v>
      </c>
      <c r="GA120" s="9">
        <v>101.25</v>
      </c>
      <c r="GB120" s="9">
        <v>89.56</v>
      </c>
    </row>
    <row r="121" spans="1:184" x14ac:dyDescent="0.35">
      <c r="A121" s="6">
        <f t="shared" si="23"/>
        <v>44720</v>
      </c>
      <c r="B121" s="13">
        <f t="shared" si="17"/>
        <v>6</v>
      </c>
      <c r="C121" s="13">
        <f t="shared" si="18"/>
        <v>2022</v>
      </c>
      <c r="D121">
        <f t="shared" si="19"/>
        <v>202206</v>
      </c>
      <c r="E121">
        <f t="shared" si="20"/>
        <v>2</v>
      </c>
      <c r="F121">
        <f t="shared" si="21"/>
        <v>202202</v>
      </c>
      <c r="G121" t="s">
        <v>307</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79.710499999999996</v>
      </c>
      <c r="FP121" s="7">
        <v>129.19999999999999</v>
      </c>
      <c r="FQ121" s="9">
        <v>1.2548999999999999</v>
      </c>
      <c r="FR121" s="7">
        <f t="shared" si="22"/>
        <v>102.95641086939199</v>
      </c>
      <c r="FT121" s="7">
        <v>1.78</v>
      </c>
      <c r="FU121" s="7">
        <v>2.25</v>
      </c>
      <c r="FV121" s="9">
        <v>80.090100000000007</v>
      </c>
      <c r="FX121" s="9">
        <v>123.58</v>
      </c>
      <c r="FY121" s="9">
        <v>118.36</v>
      </c>
      <c r="FZ121" s="9">
        <v>112.29</v>
      </c>
      <c r="GA121" s="9">
        <v>103.26</v>
      </c>
      <c r="GB121" s="9">
        <v>90.98</v>
      </c>
    </row>
    <row r="122" spans="1:184" x14ac:dyDescent="0.35">
      <c r="A122" s="6">
        <f t="shared" si="23"/>
        <v>44721</v>
      </c>
      <c r="B122" s="13">
        <f t="shared" si="17"/>
        <v>6</v>
      </c>
      <c r="C122" s="13">
        <f t="shared" si="18"/>
        <v>2022</v>
      </c>
      <c r="D122">
        <f t="shared" si="19"/>
        <v>202206</v>
      </c>
      <c r="E122">
        <f t="shared" si="20"/>
        <v>2</v>
      </c>
      <c r="F122">
        <f t="shared" si="21"/>
        <v>202202</v>
      </c>
      <c r="G122" t="s">
        <v>308</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80.016000000000005</v>
      </c>
      <c r="FP122" s="7">
        <v>128.47</v>
      </c>
      <c r="FQ122" s="9">
        <v>1.254</v>
      </c>
      <c r="FR122" s="7">
        <f t="shared" si="22"/>
        <v>102.4481658692185</v>
      </c>
      <c r="FT122" s="7">
        <v>1.86</v>
      </c>
      <c r="FU122" s="7">
        <v>2.34</v>
      </c>
      <c r="FV122" s="9">
        <v>80.414500000000004</v>
      </c>
      <c r="FX122" s="9">
        <v>123.07</v>
      </c>
      <c r="FY122" s="9">
        <v>117.82</v>
      </c>
      <c r="FZ122" s="9">
        <v>111.96</v>
      </c>
      <c r="GA122" s="9">
        <v>103.57</v>
      </c>
      <c r="GB122" s="9">
        <v>91.48</v>
      </c>
    </row>
    <row r="123" spans="1:184" x14ac:dyDescent="0.35">
      <c r="A123" s="6">
        <f t="shared" si="23"/>
        <v>44722</v>
      </c>
      <c r="B123" s="13">
        <f t="shared" si="17"/>
        <v>6</v>
      </c>
      <c r="C123" s="13">
        <f t="shared" si="18"/>
        <v>2022</v>
      </c>
      <c r="D123">
        <f t="shared" si="19"/>
        <v>202206</v>
      </c>
      <c r="E123">
        <f t="shared" si="20"/>
        <v>2</v>
      </c>
      <c r="F123">
        <f t="shared" si="21"/>
        <v>202202</v>
      </c>
      <c r="G123" t="s">
        <v>309</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79.261099999999999</v>
      </c>
      <c r="FP123" s="7">
        <v>127.44</v>
      </c>
      <c r="FQ123" s="9">
        <v>1.2342</v>
      </c>
      <c r="FR123" s="7">
        <f t="shared" si="22"/>
        <v>103.25717063684978</v>
      </c>
      <c r="FT123" s="7">
        <v>2.0499999999999998</v>
      </c>
      <c r="FU123" s="7">
        <v>2.4300000000000002</v>
      </c>
      <c r="FV123" s="9">
        <v>79.647099999999995</v>
      </c>
      <c r="FX123" s="9">
        <v>122.01</v>
      </c>
      <c r="FY123" s="9">
        <v>116.37</v>
      </c>
      <c r="FZ123" s="9">
        <v>110.44</v>
      </c>
      <c r="GA123" s="9">
        <v>102.34</v>
      </c>
      <c r="GB123" s="9">
        <v>90.69</v>
      </c>
    </row>
    <row r="124" spans="1:184" x14ac:dyDescent="0.35">
      <c r="A124" s="6">
        <f t="shared" si="23"/>
        <v>44725</v>
      </c>
      <c r="B124" s="13">
        <f t="shared" si="17"/>
        <v>6</v>
      </c>
      <c r="C124" s="13">
        <f t="shared" si="18"/>
        <v>2022</v>
      </c>
      <c r="D124">
        <f t="shared" si="19"/>
        <v>202206</v>
      </c>
      <c r="E124">
        <f t="shared" si="20"/>
        <v>2</v>
      </c>
      <c r="F124">
        <f t="shared" si="21"/>
        <v>202202</v>
      </c>
      <c r="G124" t="s">
        <v>310</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78.499200000000002</v>
      </c>
      <c r="FP124" s="7">
        <v>128.44</v>
      </c>
      <c r="FQ124" s="9">
        <v>1.2131000000000001</v>
      </c>
      <c r="FR124" s="7">
        <f t="shared" si="22"/>
        <v>105.87750391558815</v>
      </c>
      <c r="FT124" s="7">
        <v>2.13</v>
      </c>
      <c r="FU124" s="7">
        <v>2.52</v>
      </c>
      <c r="FV124" s="9">
        <v>78.879199999999997</v>
      </c>
      <c r="FX124" s="9">
        <v>122.27</v>
      </c>
      <c r="FY124" s="9">
        <v>116.35</v>
      </c>
      <c r="FZ124" s="9">
        <v>110.33</v>
      </c>
      <c r="GA124" s="9">
        <v>102.53</v>
      </c>
      <c r="GB124" s="9">
        <v>91.35</v>
      </c>
    </row>
    <row r="125" spans="1:184" x14ac:dyDescent="0.35">
      <c r="A125" s="6">
        <f t="shared" si="23"/>
        <v>44726</v>
      </c>
      <c r="B125" s="13">
        <f t="shared" si="17"/>
        <v>6</v>
      </c>
      <c r="C125" s="13">
        <f t="shared" si="18"/>
        <v>2022</v>
      </c>
      <c r="D125">
        <f t="shared" si="19"/>
        <v>202206</v>
      </c>
      <c r="E125">
        <f t="shared" si="20"/>
        <v>2</v>
      </c>
      <c r="F125">
        <f t="shared" si="21"/>
        <v>202202</v>
      </c>
      <c r="G125" t="s">
        <v>311</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77.7423</v>
      </c>
      <c r="FP125" s="7">
        <v>127.02</v>
      </c>
      <c r="FQ125" s="9">
        <v>1.2000999999999999</v>
      </c>
      <c r="FR125" s="7">
        <f t="shared" si="22"/>
        <v>105.84117990167486</v>
      </c>
      <c r="FT125" s="7">
        <v>2.11</v>
      </c>
      <c r="FU125" s="7">
        <v>2.59</v>
      </c>
      <c r="FV125" s="9">
        <v>78.115099999999998</v>
      </c>
      <c r="FX125" s="9">
        <v>121.17</v>
      </c>
      <c r="FY125" s="9">
        <v>114.94</v>
      </c>
      <c r="FZ125" s="9">
        <v>108.9</v>
      </c>
      <c r="GA125" s="9">
        <v>101.1</v>
      </c>
      <c r="GB125" s="9">
        <v>90.31</v>
      </c>
    </row>
    <row r="126" spans="1:184" x14ac:dyDescent="0.35">
      <c r="A126" s="6">
        <f t="shared" si="23"/>
        <v>44727</v>
      </c>
      <c r="B126" s="13">
        <f t="shared" si="17"/>
        <v>6</v>
      </c>
      <c r="C126" s="13">
        <f t="shared" si="18"/>
        <v>2022</v>
      </c>
      <c r="D126">
        <f t="shared" si="19"/>
        <v>202206</v>
      </c>
      <c r="E126">
        <f t="shared" si="20"/>
        <v>2</v>
      </c>
      <c r="F126">
        <f t="shared" si="21"/>
        <v>202202</v>
      </c>
      <c r="G126" t="s">
        <v>312</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78.134200000000007</v>
      </c>
      <c r="FP126" s="7">
        <v>124.96</v>
      </c>
      <c r="FQ126" s="9">
        <v>1.2065999999999999</v>
      </c>
      <c r="FR126" s="7">
        <f t="shared" si="22"/>
        <v>103.56373280291729</v>
      </c>
      <c r="FT126" s="7">
        <v>1.97</v>
      </c>
      <c r="FU126" s="7">
        <v>2.4900000000000002</v>
      </c>
      <c r="FV126" s="9">
        <v>78.517700000000005</v>
      </c>
      <c r="FX126" s="9">
        <v>118.51</v>
      </c>
      <c r="FY126" s="9">
        <v>112.85</v>
      </c>
      <c r="FZ126" s="9">
        <v>107.19</v>
      </c>
      <c r="GA126" s="9">
        <v>99.77</v>
      </c>
      <c r="GB126" s="9">
        <v>89.55</v>
      </c>
    </row>
    <row r="127" spans="1:184" x14ac:dyDescent="0.35">
      <c r="A127" s="6">
        <f t="shared" si="23"/>
        <v>44728</v>
      </c>
      <c r="B127" s="13">
        <f t="shared" si="17"/>
        <v>6</v>
      </c>
      <c r="C127" s="13">
        <f t="shared" si="18"/>
        <v>2022</v>
      </c>
      <c r="D127">
        <f t="shared" si="19"/>
        <v>202206</v>
      </c>
      <c r="E127">
        <f t="shared" si="20"/>
        <v>2</v>
      </c>
      <c r="F127">
        <f t="shared" si="21"/>
        <v>202202</v>
      </c>
      <c r="G127" t="s">
        <v>313</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79.091399999999993</v>
      </c>
      <c r="FP127" s="7">
        <v>125.78</v>
      </c>
      <c r="FQ127" s="9">
        <v>1.2274</v>
      </c>
      <c r="FR127" s="7">
        <f t="shared" si="22"/>
        <v>102.47678018575851</v>
      </c>
      <c r="FT127" s="7">
        <v>2.12</v>
      </c>
      <c r="FU127" s="7">
        <v>2.52</v>
      </c>
      <c r="FV127" s="9">
        <v>79.463899999999995</v>
      </c>
      <c r="FX127" s="9">
        <v>119.81</v>
      </c>
      <c r="FY127" s="9">
        <v>114.4</v>
      </c>
      <c r="FZ127" s="9">
        <v>108.63</v>
      </c>
      <c r="GA127" s="9">
        <v>100.92</v>
      </c>
      <c r="GB127" s="9">
        <v>90.7</v>
      </c>
    </row>
    <row r="128" spans="1:184" x14ac:dyDescent="0.35">
      <c r="A128" s="6">
        <f t="shared" si="23"/>
        <v>44729</v>
      </c>
      <c r="B128" s="13">
        <f t="shared" si="17"/>
        <v>6</v>
      </c>
      <c r="C128" s="13">
        <f t="shared" si="18"/>
        <v>2022</v>
      </c>
      <c r="D128">
        <f t="shared" si="19"/>
        <v>202206</v>
      </c>
      <c r="E128">
        <f t="shared" si="20"/>
        <v>2</v>
      </c>
      <c r="F128">
        <f t="shared" si="21"/>
        <v>202202</v>
      </c>
      <c r="G128" t="s">
        <v>314</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78.647900000000007</v>
      </c>
      <c r="FP128" s="7">
        <v>119.22</v>
      </c>
      <c r="FQ128" s="9">
        <v>1.2181999999999999</v>
      </c>
      <c r="FR128" s="7">
        <f t="shared" si="22"/>
        <v>97.865703496962738</v>
      </c>
      <c r="FT128" s="7">
        <v>2.21</v>
      </c>
      <c r="FU128" s="7">
        <v>2.4900000000000002</v>
      </c>
      <c r="FV128" s="9">
        <v>79.026600000000002</v>
      </c>
      <c r="FX128" s="9">
        <v>113.12</v>
      </c>
      <c r="FY128" s="9">
        <v>107.92</v>
      </c>
      <c r="FZ128" s="9">
        <v>102.65</v>
      </c>
      <c r="GA128" s="9">
        <v>96.19</v>
      </c>
      <c r="GB128" s="9">
        <v>87.63</v>
      </c>
    </row>
    <row r="129" spans="1:184" x14ac:dyDescent="0.35">
      <c r="A129" s="6">
        <f t="shared" si="23"/>
        <v>44732</v>
      </c>
      <c r="B129" s="13">
        <f t="shared" si="17"/>
        <v>6</v>
      </c>
      <c r="C129" s="13">
        <f t="shared" si="18"/>
        <v>2022</v>
      </c>
      <c r="D129">
        <f t="shared" si="19"/>
        <v>202206</v>
      </c>
      <c r="E129">
        <f t="shared" si="20"/>
        <v>2</v>
      </c>
      <c r="F129">
        <f t="shared" si="21"/>
        <v>202202</v>
      </c>
      <c r="G129" t="s">
        <v>315</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78.747500000000002</v>
      </c>
      <c r="FP129" s="7">
        <v>118.25</v>
      </c>
      <c r="FQ129" s="9">
        <v>1.2255</v>
      </c>
      <c r="FR129" s="7">
        <f t="shared" si="22"/>
        <v>96.491228070175438</v>
      </c>
      <c r="FT129" s="7">
        <v>2.29</v>
      </c>
      <c r="FU129" s="7">
        <v>2.61</v>
      </c>
      <c r="FV129" s="9">
        <v>79.128799999999998</v>
      </c>
      <c r="FX129" s="9">
        <v>114.13</v>
      </c>
      <c r="FY129" s="9">
        <v>108.88</v>
      </c>
      <c r="FZ129" s="9">
        <v>103.49</v>
      </c>
      <c r="GA129" s="9">
        <v>96.96</v>
      </c>
      <c r="GB129" s="9">
        <v>88.13</v>
      </c>
    </row>
    <row r="130" spans="1:184" x14ac:dyDescent="0.35">
      <c r="A130" s="6">
        <f t="shared" si="23"/>
        <v>44733</v>
      </c>
      <c r="B130" s="13">
        <f t="shared" si="17"/>
        <v>6</v>
      </c>
      <c r="C130" s="13">
        <f t="shared" si="18"/>
        <v>2022</v>
      </c>
      <c r="D130">
        <f t="shared" si="19"/>
        <v>202206</v>
      </c>
      <c r="E130">
        <f t="shared" si="20"/>
        <v>2</v>
      </c>
      <c r="F130">
        <f t="shared" si="21"/>
        <v>202202</v>
      </c>
      <c r="G130" t="s">
        <v>316</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78.813900000000004</v>
      </c>
      <c r="FP130" s="7">
        <v>118.51</v>
      </c>
      <c r="FQ130" s="9">
        <v>1.2282</v>
      </c>
      <c r="FR130" s="7">
        <f t="shared" si="22"/>
        <v>96.490799544048201</v>
      </c>
      <c r="FT130" s="7">
        <v>2.3199999999999998</v>
      </c>
      <c r="FU130" s="7">
        <v>2.65</v>
      </c>
      <c r="FV130" s="9">
        <v>79.213800000000006</v>
      </c>
      <c r="FX130" s="9">
        <v>114.65</v>
      </c>
      <c r="FY130" s="9">
        <v>109.19</v>
      </c>
      <c r="FZ130" s="9">
        <v>103.54</v>
      </c>
      <c r="GA130" s="9">
        <v>96.68</v>
      </c>
      <c r="GB130" s="9">
        <v>87.52</v>
      </c>
    </row>
    <row r="131" spans="1:184" x14ac:dyDescent="0.35">
      <c r="A131" s="6">
        <f t="shared" si="23"/>
        <v>44734</v>
      </c>
      <c r="B131" s="13">
        <f t="shared" si="17"/>
        <v>6</v>
      </c>
      <c r="C131" s="13">
        <f t="shared" si="18"/>
        <v>2022</v>
      </c>
      <c r="D131">
        <f t="shared" si="19"/>
        <v>202206</v>
      </c>
      <c r="E131">
        <f t="shared" si="20"/>
        <v>2</v>
      </c>
      <c r="F131">
        <f t="shared" si="21"/>
        <v>202202</v>
      </c>
      <c r="G131" t="s">
        <v>317</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78.999799999999993</v>
      </c>
      <c r="FP131" s="7">
        <v>115.54</v>
      </c>
      <c r="FQ131" s="9">
        <v>1.2254</v>
      </c>
      <c r="FR131" s="7">
        <f t="shared" si="22"/>
        <v>94.287579565856049</v>
      </c>
      <c r="FT131" s="7">
        <v>2.15</v>
      </c>
      <c r="FU131" s="7">
        <v>2.4900000000000002</v>
      </c>
      <c r="FV131" s="9">
        <v>79.408699999999996</v>
      </c>
      <c r="FX131" s="9">
        <v>111.74</v>
      </c>
      <c r="FY131" s="9">
        <v>106.15</v>
      </c>
      <c r="FZ131" s="9">
        <v>100.85</v>
      </c>
      <c r="GA131" s="9">
        <v>94.57</v>
      </c>
      <c r="GB131" s="9">
        <v>86</v>
      </c>
    </row>
    <row r="132" spans="1:184" x14ac:dyDescent="0.35">
      <c r="A132" s="6">
        <f t="shared" si="23"/>
        <v>44735</v>
      </c>
      <c r="B132" s="13">
        <f t="shared" si="17"/>
        <v>6</v>
      </c>
      <c r="C132" s="13">
        <f t="shared" si="18"/>
        <v>2022</v>
      </c>
      <c r="D132">
        <f t="shared" si="19"/>
        <v>202206</v>
      </c>
      <c r="E132">
        <f t="shared" si="20"/>
        <v>2</v>
      </c>
      <c r="F132">
        <f t="shared" si="21"/>
        <v>202202</v>
      </c>
      <c r="G132" t="s">
        <v>318</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78.710099999999997</v>
      </c>
      <c r="FP132" s="7">
        <v>114.5</v>
      </c>
      <c r="FQ132" s="9">
        <v>1.2242</v>
      </c>
      <c r="FR132" s="7">
        <f t="shared" si="22"/>
        <v>93.530468877634377</v>
      </c>
      <c r="FT132" s="7">
        <v>1.94</v>
      </c>
      <c r="FU132" s="7">
        <v>2.2999999999999998</v>
      </c>
      <c r="FV132" s="9">
        <v>79.092600000000004</v>
      </c>
      <c r="FX132" s="9">
        <v>110.05</v>
      </c>
      <c r="FY132" s="9">
        <v>103.69</v>
      </c>
      <c r="FZ132" s="9">
        <v>97.85</v>
      </c>
      <c r="GA132" s="9">
        <v>91.37</v>
      </c>
      <c r="GB132" s="9">
        <v>83.14</v>
      </c>
    </row>
    <row r="133" spans="1:184" x14ac:dyDescent="0.35">
      <c r="A133" s="6">
        <f t="shared" si="23"/>
        <v>44736</v>
      </c>
      <c r="B133" s="13">
        <f t="shared" si="17"/>
        <v>6</v>
      </c>
      <c r="C133" s="13">
        <f t="shared" si="18"/>
        <v>2022</v>
      </c>
      <c r="D133">
        <f t="shared" si="19"/>
        <v>202206</v>
      </c>
      <c r="E133">
        <f t="shared" si="20"/>
        <v>2</v>
      </c>
      <c r="F133">
        <f t="shared" si="21"/>
        <v>202202</v>
      </c>
      <c r="G133" t="s">
        <v>319</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78.947000000000003</v>
      </c>
      <c r="FP133" s="7">
        <v>117.36</v>
      </c>
      <c r="FQ133" s="9">
        <v>1.2287999999999999</v>
      </c>
      <c r="FR133" s="7">
        <f t="shared" si="22"/>
        <v>95.507812500000014</v>
      </c>
      <c r="FT133" s="7">
        <v>1.93</v>
      </c>
      <c r="FU133" s="7">
        <v>2.2999999999999998</v>
      </c>
      <c r="FV133" s="9">
        <v>79.341300000000004</v>
      </c>
      <c r="FX133" s="9">
        <v>113.12</v>
      </c>
      <c r="FY133" s="9">
        <v>106.09</v>
      </c>
      <c r="FZ133" s="9">
        <v>99.74</v>
      </c>
      <c r="GA133" s="9">
        <v>93.16</v>
      </c>
      <c r="GB133" s="9">
        <v>85.17</v>
      </c>
    </row>
    <row r="134" spans="1:184" x14ac:dyDescent="0.35">
      <c r="A134" s="6">
        <f t="shared" si="23"/>
        <v>44739</v>
      </c>
      <c r="B134" s="13">
        <f t="shared" si="17"/>
        <v>6</v>
      </c>
      <c r="C134" s="13">
        <f t="shared" si="18"/>
        <v>2022</v>
      </c>
      <c r="D134">
        <f t="shared" si="19"/>
        <v>202206</v>
      </c>
      <c r="E134">
        <f t="shared" si="20"/>
        <v>2</v>
      </c>
      <c r="F134">
        <f t="shared" si="21"/>
        <v>202202</v>
      </c>
      <c r="G134" t="s">
        <v>320</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78.756399999999999</v>
      </c>
      <c r="FP134" s="7">
        <v>119.69</v>
      </c>
      <c r="FQ134" s="9">
        <v>1.2302999999999999</v>
      </c>
      <c r="FR134" s="7">
        <f t="shared" si="22"/>
        <v>97.285214988214264</v>
      </c>
      <c r="FT134" s="7">
        <v>2.0099999999999998</v>
      </c>
      <c r="FU134" s="7">
        <v>2.4</v>
      </c>
      <c r="FV134" s="9">
        <v>79.139499999999998</v>
      </c>
      <c r="FX134" s="9">
        <v>115.09</v>
      </c>
      <c r="FY134" s="9">
        <v>107.88</v>
      </c>
      <c r="FZ134" s="9">
        <v>101.28</v>
      </c>
      <c r="GA134" s="9">
        <v>94.57</v>
      </c>
      <c r="GB134" s="9">
        <v>86.49</v>
      </c>
    </row>
    <row r="135" spans="1:184" x14ac:dyDescent="0.35">
      <c r="A135" s="6">
        <f t="shared" si="23"/>
        <v>44740</v>
      </c>
      <c r="B135" s="13">
        <f t="shared" si="17"/>
        <v>6</v>
      </c>
      <c r="C135" s="13">
        <f t="shared" si="18"/>
        <v>2022</v>
      </c>
      <c r="D135">
        <f t="shared" si="19"/>
        <v>202206</v>
      </c>
      <c r="E135">
        <f t="shared" si="20"/>
        <v>2</v>
      </c>
      <c r="F135">
        <f t="shared" si="21"/>
        <v>202202</v>
      </c>
      <c r="G135" t="s">
        <v>321</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78.418000000000006</v>
      </c>
      <c r="FP135" s="7">
        <v>122.21</v>
      </c>
      <c r="FQ135" s="9">
        <v>1.2201</v>
      </c>
      <c r="FR135" s="7">
        <f t="shared" si="22"/>
        <v>100.16392099008277</v>
      </c>
      <c r="FT135" s="7">
        <v>2.12</v>
      </c>
      <c r="FU135" s="7">
        <v>2.4700000000000002</v>
      </c>
      <c r="FV135" s="9">
        <v>78.816699999999997</v>
      </c>
      <c r="FX135" s="9">
        <v>117.98</v>
      </c>
      <c r="FY135" s="9">
        <v>110.78</v>
      </c>
      <c r="FZ135" s="9">
        <v>104.15</v>
      </c>
      <c r="GA135" s="9">
        <v>97.13</v>
      </c>
      <c r="GB135" s="9">
        <v>88.84</v>
      </c>
    </row>
    <row r="136" spans="1:184" x14ac:dyDescent="0.35">
      <c r="A136" s="6">
        <f t="shared" si="23"/>
        <v>44741</v>
      </c>
      <c r="B136" s="13">
        <f t="shared" si="17"/>
        <v>6</v>
      </c>
      <c r="C136" s="13">
        <f t="shared" si="18"/>
        <v>2022</v>
      </c>
      <c r="D136">
        <f t="shared" si="19"/>
        <v>202206</v>
      </c>
      <c r="E136">
        <f t="shared" si="20"/>
        <v>2</v>
      </c>
      <c r="F136">
        <f t="shared" si="21"/>
        <v>202202</v>
      </c>
      <c r="G136" t="s">
        <v>322</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78.076999999999998</v>
      </c>
      <c r="FP136" s="7">
        <v>120.8</v>
      </c>
      <c r="FQ136" s="9">
        <v>1.2121</v>
      </c>
      <c r="FR136" s="7">
        <f t="shared" si="22"/>
        <v>99.661744080521416</v>
      </c>
      <c r="FT136" s="7">
        <v>2.04</v>
      </c>
      <c r="FU136" s="7">
        <v>2.39</v>
      </c>
      <c r="FV136" s="9">
        <v>78.480699999999999</v>
      </c>
      <c r="FX136" s="9">
        <v>116.26</v>
      </c>
      <c r="FY136" s="9">
        <v>109.26</v>
      </c>
      <c r="FZ136" s="9">
        <v>102.36</v>
      </c>
      <c r="GA136" s="9">
        <v>95.57</v>
      </c>
      <c r="GB136" s="9">
        <v>87.73</v>
      </c>
    </row>
    <row r="137" spans="1:184" x14ac:dyDescent="0.35">
      <c r="A137" s="6">
        <f t="shared" si="23"/>
        <v>44742</v>
      </c>
      <c r="B137" s="13">
        <f t="shared" si="17"/>
        <v>6</v>
      </c>
      <c r="C137" s="13">
        <f t="shared" si="18"/>
        <v>2022</v>
      </c>
      <c r="D137">
        <f t="shared" si="19"/>
        <v>202206</v>
      </c>
      <c r="E137">
        <f t="shared" si="20"/>
        <v>2</v>
      </c>
      <c r="F137">
        <f t="shared" si="21"/>
        <v>202202</v>
      </c>
      <c r="G137" t="s">
        <v>323</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78.3566</v>
      </c>
      <c r="FP137" s="7">
        <v>119.78</v>
      </c>
      <c r="FQ137" s="9">
        <v>1.2142999999999999</v>
      </c>
      <c r="FR137" s="7">
        <f t="shared" si="22"/>
        <v>98.641192456559338</v>
      </c>
      <c r="FT137" s="7">
        <v>1.85</v>
      </c>
      <c r="FU137" s="7">
        <v>2.2200000000000002</v>
      </c>
      <c r="FV137" s="9">
        <v>78.736000000000004</v>
      </c>
      <c r="FX137" s="9">
        <v>114.81</v>
      </c>
      <c r="FY137" s="9">
        <v>105.59</v>
      </c>
      <c r="FZ137" s="9">
        <v>98.6</v>
      </c>
      <c r="GA137" s="9">
        <v>92.07</v>
      </c>
      <c r="GB137" s="9">
        <v>84.65</v>
      </c>
    </row>
    <row r="138" spans="1:184" x14ac:dyDescent="0.35">
      <c r="A138" s="6">
        <f t="shared" si="23"/>
        <v>44743</v>
      </c>
      <c r="B138" s="13">
        <f t="shared" ref="B138:B201" si="24">MONTH(A138)</f>
        <v>7</v>
      </c>
      <c r="C138" s="13">
        <f t="shared" ref="C138:C201" si="25">YEAR(A138)</f>
        <v>2022</v>
      </c>
      <c r="D138">
        <f t="shared" ref="D138:D201" si="26">C138*100+B138</f>
        <v>202207</v>
      </c>
      <c r="E138">
        <f t="shared" ref="E138:E201" si="27">IF(B138&lt;4,1,IF(B138&lt;7,2,IF(B138&lt;10,3,4)))</f>
        <v>3</v>
      </c>
      <c r="F138">
        <f t="shared" ref="F138:F201" si="28">C138*100+E138</f>
        <v>202203</v>
      </c>
      <c r="G138" t="s">
        <v>324</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77.736699999999999</v>
      </c>
      <c r="FP138" s="7">
        <v>119.21</v>
      </c>
      <c r="FQ138" s="9">
        <v>1.2004999999999999</v>
      </c>
      <c r="FR138" s="7">
        <f t="shared" ref="FR138:FR201" si="29">FP138/FQ138</f>
        <v>99.300291545189509</v>
      </c>
      <c r="FT138" s="7">
        <v>1.7</v>
      </c>
      <c r="FU138" s="7">
        <v>2.1</v>
      </c>
      <c r="FV138" s="9">
        <v>78.097899999999996</v>
      </c>
      <c r="FX138" s="9">
        <v>111.63</v>
      </c>
      <c r="FY138" s="9">
        <v>104.65</v>
      </c>
      <c r="FZ138" s="9">
        <v>98.25</v>
      </c>
      <c r="GA138" s="9">
        <v>92.19</v>
      </c>
      <c r="GB138" s="9">
        <v>84.32</v>
      </c>
    </row>
    <row r="139" spans="1:184" x14ac:dyDescent="0.35">
      <c r="A139" s="6">
        <f t="shared" si="23"/>
        <v>44746</v>
      </c>
      <c r="B139" s="13">
        <f t="shared" si="24"/>
        <v>7</v>
      </c>
      <c r="C139" s="13">
        <f t="shared" si="25"/>
        <v>2022</v>
      </c>
      <c r="D139">
        <f t="shared" si="26"/>
        <v>202207</v>
      </c>
      <c r="E139">
        <f t="shared" si="27"/>
        <v>3</v>
      </c>
      <c r="F139">
        <f t="shared" si="28"/>
        <v>202203</v>
      </c>
      <c r="G139" t="s">
        <v>325</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78.340800000000002</v>
      </c>
      <c r="FP139" s="7">
        <v>121.8</v>
      </c>
      <c r="FQ139" s="9">
        <v>1.2117</v>
      </c>
      <c r="FR139" s="7">
        <f t="shared" si="29"/>
        <v>100.51993067590988</v>
      </c>
      <c r="FT139" s="7">
        <v>1.81</v>
      </c>
      <c r="FU139" s="7">
        <v>2.19</v>
      </c>
      <c r="FV139" s="9">
        <v>78.700800000000001</v>
      </c>
      <c r="FX139" s="9">
        <v>113.5</v>
      </c>
      <c r="FY139" s="9">
        <v>106.11</v>
      </c>
      <c r="FZ139" s="9">
        <v>99.43</v>
      </c>
      <c r="GA139" s="9">
        <v>93.46</v>
      </c>
      <c r="GB139" s="9">
        <v>85.71</v>
      </c>
    </row>
    <row r="140" spans="1:184" x14ac:dyDescent="0.35">
      <c r="A140" s="6">
        <f t="shared" si="23"/>
        <v>44747</v>
      </c>
      <c r="B140" s="13">
        <f t="shared" si="24"/>
        <v>7</v>
      </c>
      <c r="C140" s="13">
        <f t="shared" si="25"/>
        <v>2022</v>
      </c>
      <c r="D140">
        <f t="shared" si="26"/>
        <v>202207</v>
      </c>
      <c r="E140">
        <f t="shared" si="27"/>
        <v>3</v>
      </c>
      <c r="F140">
        <f t="shared" si="28"/>
        <v>202203</v>
      </c>
      <c r="G140" t="s">
        <v>326</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77.92</v>
      </c>
      <c r="FP140" s="7">
        <v>110.49</v>
      </c>
      <c r="FQ140" s="9">
        <v>1.1916</v>
      </c>
      <c r="FR140" s="7">
        <f t="shared" si="29"/>
        <v>92.724068479355481</v>
      </c>
      <c r="FT140" s="7">
        <v>1.69</v>
      </c>
      <c r="FU140" s="7">
        <v>2.06</v>
      </c>
      <c r="FV140" s="9">
        <v>78.186700000000002</v>
      </c>
      <c r="FX140" s="9">
        <v>102.77</v>
      </c>
      <c r="FY140" s="9">
        <v>95.79</v>
      </c>
      <c r="FZ140" s="9">
        <v>89.58</v>
      </c>
      <c r="GA140" s="9">
        <v>84.76</v>
      </c>
      <c r="GB140" s="9">
        <v>79.010000000000005</v>
      </c>
    </row>
    <row r="141" spans="1:184" x14ac:dyDescent="0.35">
      <c r="A141" s="6">
        <f t="shared" si="23"/>
        <v>44748</v>
      </c>
      <c r="B141" s="13">
        <f t="shared" si="24"/>
        <v>7</v>
      </c>
      <c r="C141" s="13">
        <f t="shared" si="25"/>
        <v>2022</v>
      </c>
      <c r="D141">
        <f t="shared" si="26"/>
        <v>202207</v>
      </c>
      <c r="E141">
        <f t="shared" si="27"/>
        <v>3</v>
      </c>
      <c r="F141">
        <f t="shared" si="28"/>
        <v>202203</v>
      </c>
      <c r="G141" t="s">
        <v>327</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78.084800000000001</v>
      </c>
      <c r="FP141" s="7">
        <v>108.54</v>
      </c>
      <c r="FQ141" s="9">
        <v>1.1912</v>
      </c>
      <c r="FR141" s="7">
        <f t="shared" si="29"/>
        <v>91.118200134318343</v>
      </c>
      <c r="FT141" s="7">
        <v>1.75</v>
      </c>
      <c r="FU141" s="7">
        <v>2.1</v>
      </c>
      <c r="FV141" s="9">
        <v>78.357100000000003</v>
      </c>
      <c r="FX141" s="9">
        <v>100.69</v>
      </c>
      <c r="FY141" s="9">
        <v>94.12</v>
      </c>
      <c r="FZ141" s="9">
        <v>88.52</v>
      </c>
      <c r="GA141" s="9">
        <v>84.22</v>
      </c>
      <c r="GB141" s="9">
        <v>79.11</v>
      </c>
    </row>
    <row r="142" spans="1:184" x14ac:dyDescent="0.35">
      <c r="A142" s="6">
        <f t="shared" si="23"/>
        <v>44749</v>
      </c>
      <c r="B142" s="13">
        <f t="shared" si="24"/>
        <v>7</v>
      </c>
      <c r="C142" s="13">
        <f t="shared" si="25"/>
        <v>2022</v>
      </c>
      <c r="D142">
        <f t="shared" si="26"/>
        <v>202207</v>
      </c>
      <c r="E142">
        <f t="shared" si="27"/>
        <v>3</v>
      </c>
      <c r="F142">
        <f t="shared" si="28"/>
        <v>202203</v>
      </c>
      <c r="G142" t="s">
        <v>328</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78.720699999999994</v>
      </c>
      <c r="FP142" s="7">
        <v>113.4</v>
      </c>
      <c r="FQ142" s="9">
        <v>1.2000999999999999</v>
      </c>
      <c r="FR142" s="7">
        <f t="shared" si="29"/>
        <v>94.492125656195327</v>
      </c>
      <c r="FT142" s="7">
        <v>1.84</v>
      </c>
      <c r="FU142" s="7">
        <v>2.13</v>
      </c>
      <c r="FV142" s="9">
        <v>79.015000000000001</v>
      </c>
      <c r="FX142" s="9">
        <v>104.65</v>
      </c>
      <c r="FY142" s="9">
        <v>97.99</v>
      </c>
      <c r="FZ142" s="9">
        <v>91.91</v>
      </c>
      <c r="GA142" s="9">
        <v>86.94</v>
      </c>
      <c r="GB142" s="9">
        <v>80.91</v>
      </c>
    </row>
    <row r="143" spans="1:184" x14ac:dyDescent="0.35">
      <c r="A143" s="6">
        <f t="shared" ref="A143:A206" si="30">+A138+7</f>
        <v>44750</v>
      </c>
      <c r="B143" s="13">
        <f t="shared" si="24"/>
        <v>7</v>
      </c>
      <c r="C143" s="13">
        <f t="shared" si="25"/>
        <v>2022</v>
      </c>
      <c r="D143">
        <f t="shared" si="26"/>
        <v>202207</v>
      </c>
      <c r="E143">
        <f t="shared" si="27"/>
        <v>3</v>
      </c>
      <c r="F143">
        <f t="shared" si="28"/>
        <v>202203</v>
      </c>
      <c r="G143" t="s">
        <v>329</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78.881299999999996</v>
      </c>
      <c r="FP143" s="7">
        <v>113.95</v>
      </c>
      <c r="FQ143" s="9">
        <v>1.2024999999999999</v>
      </c>
      <c r="FR143" s="7">
        <f t="shared" si="29"/>
        <v>94.760914760914773</v>
      </c>
      <c r="FT143" s="7">
        <v>1.94</v>
      </c>
      <c r="FU143" s="7">
        <v>2.23</v>
      </c>
      <c r="FV143" s="9">
        <v>79.187200000000004</v>
      </c>
      <c r="FX143" s="9">
        <v>107.02</v>
      </c>
      <c r="FY143" s="9">
        <v>100.51</v>
      </c>
      <c r="FZ143" s="9">
        <v>94.39</v>
      </c>
      <c r="GA143" s="9">
        <v>89.02</v>
      </c>
      <c r="GB143" s="9">
        <v>82.14</v>
      </c>
    </row>
    <row r="144" spans="1:184" x14ac:dyDescent="0.35">
      <c r="A144" s="6">
        <f t="shared" si="30"/>
        <v>44753</v>
      </c>
      <c r="B144" s="13">
        <f t="shared" si="24"/>
        <v>7</v>
      </c>
      <c r="C144" s="13">
        <f t="shared" si="25"/>
        <v>2022</v>
      </c>
      <c r="D144">
        <f t="shared" si="26"/>
        <v>202207</v>
      </c>
      <c r="E144">
        <f t="shared" si="27"/>
        <v>3</v>
      </c>
      <c r="F144">
        <f t="shared" si="28"/>
        <v>202203</v>
      </c>
      <c r="G144" t="s">
        <v>330</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78.39</v>
      </c>
      <c r="FP144" s="7">
        <v>114.85</v>
      </c>
      <c r="FQ144" s="9">
        <v>1.1884999999999999</v>
      </c>
      <c r="FR144" s="7">
        <f t="shared" si="29"/>
        <v>96.634413125788811</v>
      </c>
      <c r="FT144" s="7">
        <v>1.88</v>
      </c>
      <c r="FU144" s="7">
        <v>2.19</v>
      </c>
      <c r="FV144" s="9">
        <v>78.678700000000006</v>
      </c>
      <c r="FX144" s="9">
        <v>107.1</v>
      </c>
      <c r="FY144" s="9">
        <v>100.8</v>
      </c>
      <c r="FZ144" s="9">
        <v>95.04</v>
      </c>
      <c r="GA144" s="9">
        <v>90.15</v>
      </c>
      <c r="GB144" s="9">
        <v>83.73</v>
      </c>
    </row>
    <row r="145" spans="1:184" x14ac:dyDescent="0.35">
      <c r="A145" s="6">
        <f t="shared" si="30"/>
        <v>44754</v>
      </c>
      <c r="B145" s="13">
        <f t="shared" si="24"/>
        <v>7</v>
      </c>
      <c r="C145" s="13">
        <f t="shared" si="25"/>
        <v>2022</v>
      </c>
      <c r="D145">
        <f t="shared" si="26"/>
        <v>202207</v>
      </c>
      <c r="E145">
        <f t="shared" si="27"/>
        <v>3</v>
      </c>
      <c r="F145">
        <f t="shared" si="28"/>
        <v>202203</v>
      </c>
      <c r="G145" t="s">
        <v>331</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78.552999999999997</v>
      </c>
      <c r="FP145" s="7">
        <v>106.98</v>
      </c>
      <c r="FQ145" s="9">
        <v>1.1888000000000001</v>
      </c>
      <c r="FR145" s="7">
        <f t="shared" si="29"/>
        <v>89.98990578734859</v>
      </c>
      <c r="FT145" s="7">
        <v>1.79</v>
      </c>
      <c r="FU145" s="7">
        <v>2.0699999999999998</v>
      </c>
      <c r="FV145" s="9">
        <v>78.855999999999995</v>
      </c>
      <c r="FX145" s="9">
        <v>99.49</v>
      </c>
      <c r="FY145" s="9">
        <v>93.61</v>
      </c>
      <c r="FZ145" s="9">
        <v>88.87</v>
      </c>
      <c r="GA145" s="9">
        <v>85.06</v>
      </c>
      <c r="GB145" s="9">
        <v>80.03</v>
      </c>
    </row>
    <row r="146" spans="1:184" x14ac:dyDescent="0.35">
      <c r="A146" s="6">
        <f t="shared" si="30"/>
        <v>44755</v>
      </c>
      <c r="B146" s="13">
        <f t="shared" si="24"/>
        <v>7</v>
      </c>
      <c r="C146" s="13">
        <f t="shared" si="25"/>
        <v>2022</v>
      </c>
      <c r="D146">
        <f t="shared" si="26"/>
        <v>202207</v>
      </c>
      <c r="E146">
        <f t="shared" si="27"/>
        <v>3</v>
      </c>
      <c r="F146">
        <f t="shared" si="28"/>
        <v>202203</v>
      </c>
      <c r="G146" t="s">
        <v>332</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78.687200000000004</v>
      </c>
      <c r="FP146" s="7">
        <v>107.17</v>
      </c>
      <c r="FQ146" s="9">
        <v>1.1954</v>
      </c>
      <c r="FR146" s="7">
        <f t="shared" si="29"/>
        <v>89.65199933076795</v>
      </c>
      <c r="FT146" s="7">
        <v>1.8</v>
      </c>
      <c r="FU146" s="7">
        <v>2.0499999999999998</v>
      </c>
      <c r="FV146" s="9">
        <v>79.004099999999994</v>
      </c>
      <c r="FX146" s="9">
        <v>99.57</v>
      </c>
      <c r="FY146" s="9">
        <v>93.97</v>
      </c>
      <c r="FZ146" s="9">
        <v>89.46</v>
      </c>
      <c r="GA146" s="9">
        <v>85.67</v>
      </c>
      <c r="GB146" s="9">
        <v>80.650000000000006</v>
      </c>
    </row>
    <row r="147" spans="1:184" x14ac:dyDescent="0.35">
      <c r="A147" s="6">
        <f t="shared" si="30"/>
        <v>44756</v>
      </c>
      <c r="B147" s="13">
        <f t="shared" si="24"/>
        <v>7</v>
      </c>
      <c r="C147" s="13">
        <f t="shared" si="25"/>
        <v>2022</v>
      </c>
      <c r="D147">
        <f t="shared" si="26"/>
        <v>202207</v>
      </c>
      <c r="E147">
        <f t="shared" si="27"/>
        <v>3</v>
      </c>
      <c r="F147">
        <f t="shared" si="28"/>
        <v>202203</v>
      </c>
      <c r="G147" t="s">
        <v>333</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78.178399999999996</v>
      </c>
      <c r="FP147" s="7">
        <v>107.74</v>
      </c>
      <c r="FQ147" s="9">
        <v>1.1785000000000001</v>
      </c>
      <c r="FR147" s="7">
        <f t="shared" si="29"/>
        <v>91.42129826050062</v>
      </c>
      <c r="FT147" s="7">
        <v>1.96</v>
      </c>
      <c r="FU147" s="7">
        <v>2.09</v>
      </c>
      <c r="FV147" s="9">
        <v>78.493899999999996</v>
      </c>
      <c r="FX147" s="9">
        <v>99.1</v>
      </c>
      <c r="FY147" s="9">
        <v>92.82</v>
      </c>
      <c r="FZ147" s="9">
        <v>88.15</v>
      </c>
      <c r="GA147" s="9">
        <v>84.19</v>
      </c>
      <c r="GB147" s="9">
        <v>79.09</v>
      </c>
    </row>
    <row r="148" spans="1:184" x14ac:dyDescent="0.35">
      <c r="A148" s="6">
        <f t="shared" si="30"/>
        <v>44757</v>
      </c>
      <c r="B148" s="13">
        <f t="shared" si="24"/>
        <v>7</v>
      </c>
      <c r="C148" s="13">
        <f t="shared" si="25"/>
        <v>2022</v>
      </c>
      <c r="D148">
        <f t="shared" si="26"/>
        <v>202207</v>
      </c>
      <c r="E148">
        <f t="shared" si="27"/>
        <v>3</v>
      </c>
      <c r="F148">
        <f t="shared" si="28"/>
        <v>202203</v>
      </c>
      <c r="G148" t="s">
        <v>334</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78.233099999999993</v>
      </c>
      <c r="FP148" s="7">
        <v>112.26</v>
      </c>
      <c r="FQ148" s="9">
        <v>1.1855</v>
      </c>
      <c r="FR148" s="7">
        <f t="shared" si="29"/>
        <v>94.694221847321813</v>
      </c>
      <c r="FT148" s="7">
        <v>1.93</v>
      </c>
      <c r="FU148" s="7">
        <v>2.09</v>
      </c>
      <c r="FV148" s="9">
        <v>78.565700000000007</v>
      </c>
      <c r="FX148" s="9">
        <v>101.16</v>
      </c>
      <c r="FY148" s="9">
        <v>94.54</v>
      </c>
      <c r="FZ148" s="9">
        <v>89.54</v>
      </c>
      <c r="GA148" s="9">
        <v>85.34</v>
      </c>
      <c r="GB148" s="9">
        <v>80.180000000000007</v>
      </c>
    </row>
    <row r="149" spans="1:184" x14ac:dyDescent="0.35">
      <c r="A149" s="6">
        <f t="shared" si="30"/>
        <v>44760</v>
      </c>
      <c r="B149" s="13">
        <f t="shared" si="24"/>
        <v>7</v>
      </c>
      <c r="C149" s="13">
        <f t="shared" si="25"/>
        <v>2022</v>
      </c>
      <c r="D149">
        <f t="shared" si="26"/>
        <v>202207</v>
      </c>
      <c r="E149">
        <f t="shared" si="27"/>
        <v>3</v>
      </c>
      <c r="F149">
        <f t="shared" si="28"/>
        <v>202203</v>
      </c>
      <c r="G149" t="s">
        <v>335</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78.853300000000004</v>
      </c>
      <c r="FP149" s="7">
        <v>117.27</v>
      </c>
      <c r="FQ149" s="9">
        <v>1.2025999999999999</v>
      </c>
      <c r="FR149" s="7">
        <f t="shared" si="29"/>
        <v>97.513720272742404</v>
      </c>
      <c r="FT149" s="7">
        <v>1.99</v>
      </c>
      <c r="FU149" s="7">
        <v>2.14</v>
      </c>
      <c r="FV149" s="9">
        <v>79.183599999999998</v>
      </c>
      <c r="FX149" s="9">
        <v>106.27</v>
      </c>
      <c r="FY149" s="9">
        <v>98.95</v>
      </c>
      <c r="FZ149" s="9">
        <v>93.46</v>
      </c>
      <c r="GA149" s="9">
        <v>88.79</v>
      </c>
      <c r="GB149" s="9">
        <v>83.07</v>
      </c>
    </row>
    <row r="150" spans="1:184" x14ac:dyDescent="0.35">
      <c r="A150" s="6">
        <f t="shared" si="30"/>
        <v>44761</v>
      </c>
      <c r="B150" s="13">
        <f t="shared" si="24"/>
        <v>7</v>
      </c>
      <c r="C150" s="13">
        <f t="shared" si="25"/>
        <v>2022</v>
      </c>
      <c r="D150">
        <f t="shared" si="26"/>
        <v>202207</v>
      </c>
      <c r="E150">
        <f t="shared" si="27"/>
        <v>3</v>
      </c>
      <c r="F150">
        <f t="shared" si="28"/>
        <v>202203</v>
      </c>
      <c r="G150" t="s">
        <v>336</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78.630399999999995</v>
      </c>
      <c r="FP150" s="7">
        <v>114.96</v>
      </c>
      <c r="FQ150" s="9">
        <v>1.2027000000000001</v>
      </c>
      <c r="FR150" s="7">
        <f t="shared" si="29"/>
        <v>95.584933898727854</v>
      </c>
      <c r="FT150" s="7">
        <v>2.04</v>
      </c>
      <c r="FU150" s="7">
        <v>2.1800000000000002</v>
      </c>
      <c r="FV150" s="9">
        <v>78.971800000000002</v>
      </c>
      <c r="FX150" s="9">
        <v>107.35</v>
      </c>
      <c r="FY150" s="9">
        <v>99.84</v>
      </c>
      <c r="FZ150" s="9">
        <v>94.07</v>
      </c>
      <c r="GA150" s="9">
        <v>89.23</v>
      </c>
      <c r="GB150" s="9">
        <v>83.36</v>
      </c>
    </row>
    <row r="151" spans="1:184" x14ac:dyDescent="0.35">
      <c r="A151" s="6">
        <f t="shared" si="30"/>
        <v>44762</v>
      </c>
      <c r="B151" s="13">
        <f t="shared" si="24"/>
        <v>7</v>
      </c>
      <c r="C151" s="13">
        <f t="shared" si="25"/>
        <v>2022</v>
      </c>
      <c r="D151">
        <f t="shared" si="26"/>
        <v>202207</v>
      </c>
      <c r="E151">
        <f t="shared" si="27"/>
        <v>3</v>
      </c>
      <c r="F151">
        <f t="shared" si="28"/>
        <v>202203</v>
      </c>
      <c r="G151" t="s">
        <v>337</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78.562399999999997</v>
      </c>
      <c r="FP151" s="7">
        <v>115.86</v>
      </c>
      <c r="FQ151" s="9">
        <v>1.1998</v>
      </c>
      <c r="FR151" s="7">
        <f t="shared" si="29"/>
        <v>96.566094349058176</v>
      </c>
      <c r="FT151" s="7">
        <v>2.06</v>
      </c>
      <c r="FU151" s="7">
        <v>2.14</v>
      </c>
      <c r="FV151" s="9">
        <v>78.911299999999997</v>
      </c>
      <c r="FX151" s="9">
        <v>106.92</v>
      </c>
      <c r="FY151" s="9">
        <v>99.51</v>
      </c>
      <c r="FZ151" s="9">
        <v>94.19</v>
      </c>
      <c r="GA151" s="9">
        <v>89.34</v>
      </c>
      <c r="GB151" s="9">
        <v>83.19</v>
      </c>
    </row>
    <row r="152" spans="1:184" x14ac:dyDescent="0.35">
      <c r="A152" s="6">
        <f t="shared" si="30"/>
        <v>44763</v>
      </c>
      <c r="B152" s="13">
        <f t="shared" si="24"/>
        <v>7</v>
      </c>
      <c r="C152" s="13">
        <f t="shared" si="25"/>
        <v>2022</v>
      </c>
      <c r="D152">
        <f t="shared" si="26"/>
        <v>202207</v>
      </c>
      <c r="E152">
        <f t="shared" si="27"/>
        <v>3</v>
      </c>
      <c r="F152">
        <f t="shared" si="28"/>
        <v>202203</v>
      </c>
      <c r="G152" t="s">
        <v>338</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78.350499999999997</v>
      </c>
      <c r="FP152" s="7">
        <v>112.81</v>
      </c>
      <c r="FQ152" s="9">
        <v>1.1947000000000001</v>
      </c>
      <c r="FR152" s="7">
        <f t="shared" si="29"/>
        <v>94.425378756173089</v>
      </c>
      <c r="FT152" s="7">
        <v>2</v>
      </c>
      <c r="FU152" s="7">
        <v>2.04</v>
      </c>
      <c r="FV152" s="9">
        <v>78.678799999999995</v>
      </c>
      <c r="FX152" s="9">
        <v>103.86</v>
      </c>
      <c r="FY152" s="9">
        <v>96.97</v>
      </c>
      <c r="FZ152" s="9">
        <v>92.24</v>
      </c>
      <c r="GA152" s="9">
        <v>87.76</v>
      </c>
      <c r="GB152" s="9">
        <v>81.900000000000006</v>
      </c>
    </row>
    <row r="153" spans="1:184" x14ac:dyDescent="0.35">
      <c r="A153" s="6">
        <f t="shared" si="30"/>
        <v>44764</v>
      </c>
      <c r="B153" s="13">
        <f t="shared" si="24"/>
        <v>7</v>
      </c>
      <c r="C153" s="13">
        <f t="shared" si="25"/>
        <v>2022</v>
      </c>
      <c r="D153">
        <f t="shared" si="26"/>
        <v>202207</v>
      </c>
      <c r="E153">
        <f t="shared" si="27"/>
        <v>3</v>
      </c>
      <c r="F153">
        <f t="shared" si="28"/>
        <v>202203</v>
      </c>
      <c r="G153" t="s">
        <v>339</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78.751800000000003</v>
      </c>
      <c r="FP153" s="7">
        <v>106.77</v>
      </c>
      <c r="FQ153" s="9">
        <v>1.204</v>
      </c>
      <c r="FR153" s="7">
        <f t="shared" si="29"/>
        <v>88.679401993355484</v>
      </c>
      <c r="FT153" s="7">
        <v>1.85</v>
      </c>
      <c r="FU153" s="7">
        <v>1.93</v>
      </c>
      <c r="FV153" s="9">
        <v>79.077100000000002</v>
      </c>
      <c r="FX153" s="9">
        <v>103.2</v>
      </c>
      <c r="FY153" s="9">
        <v>95.93</v>
      </c>
      <c r="FZ153" s="9">
        <v>91.26</v>
      </c>
      <c r="GA153" s="9">
        <v>86.88</v>
      </c>
      <c r="GB153" s="9">
        <v>81.39</v>
      </c>
    </row>
    <row r="154" spans="1:184" x14ac:dyDescent="0.35">
      <c r="A154" s="6">
        <f t="shared" si="30"/>
        <v>44767</v>
      </c>
      <c r="B154" s="13">
        <f t="shared" si="24"/>
        <v>7</v>
      </c>
      <c r="C154" s="13">
        <f t="shared" si="25"/>
        <v>2022</v>
      </c>
      <c r="D154">
        <f t="shared" si="26"/>
        <v>202207</v>
      </c>
      <c r="E154">
        <f t="shared" si="27"/>
        <v>3</v>
      </c>
      <c r="F154">
        <f t="shared" si="28"/>
        <v>202203</v>
      </c>
      <c r="G154" t="s">
        <v>340</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78.81</v>
      </c>
      <c r="FP154" s="7">
        <v>108.23</v>
      </c>
      <c r="FQ154" s="9">
        <v>1.2044999999999999</v>
      </c>
      <c r="FR154" s="7">
        <f t="shared" si="29"/>
        <v>89.854711498547132</v>
      </c>
      <c r="FT154" s="7">
        <v>1.82</v>
      </c>
      <c r="FU154" s="7">
        <v>1.94</v>
      </c>
      <c r="FV154" s="9">
        <v>79.147300000000001</v>
      </c>
      <c r="FX154" s="9">
        <v>105.15</v>
      </c>
      <c r="FY154" s="9">
        <v>97.8</v>
      </c>
      <c r="FZ154" s="9">
        <v>93.18</v>
      </c>
      <c r="GA154" s="9">
        <v>88.74</v>
      </c>
      <c r="GB154" s="9">
        <v>82.86</v>
      </c>
    </row>
    <row r="155" spans="1:184" x14ac:dyDescent="0.35">
      <c r="A155" s="6">
        <f t="shared" si="30"/>
        <v>44768</v>
      </c>
      <c r="B155" s="13">
        <f t="shared" si="24"/>
        <v>7</v>
      </c>
      <c r="C155" s="13">
        <f t="shared" si="25"/>
        <v>2022</v>
      </c>
      <c r="D155">
        <f t="shared" si="26"/>
        <v>202207</v>
      </c>
      <c r="E155">
        <f t="shared" si="27"/>
        <v>3</v>
      </c>
      <c r="F155">
        <f t="shared" si="28"/>
        <v>202203</v>
      </c>
      <c r="G155" t="s">
        <v>341</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79.172600000000003</v>
      </c>
      <c r="FP155" s="7">
        <v>107.32</v>
      </c>
      <c r="FQ155" s="9">
        <v>1.2043999999999999</v>
      </c>
      <c r="FR155" s="7">
        <f t="shared" si="29"/>
        <v>89.106609099966789</v>
      </c>
      <c r="FT155" s="7">
        <v>1.81</v>
      </c>
      <c r="FU155" s="7">
        <v>1.92</v>
      </c>
      <c r="FV155" s="9">
        <v>79.494299999999996</v>
      </c>
      <c r="FX155" s="9">
        <v>104.4</v>
      </c>
      <c r="FY155" s="9">
        <v>97.14</v>
      </c>
      <c r="FZ155" s="9">
        <v>92.7</v>
      </c>
      <c r="GA155" s="9">
        <v>88.53</v>
      </c>
      <c r="GB155" s="9">
        <v>83.02</v>
      </c>
    </row>
    <row r="156" spans="1:184" x14ac:dyDescent="0.35">
      <c r="A156" s="6">
        <f t="shared" si="30"/>
        <v>44769</v>
      </c>
      <c r="B156" s="13">
        <f t="shared" si="24"/>
        <v>7</v>
      </c>
      <c r="C156" s="13">
        <f t="shared" si="25"/>
        <v>2022</v>
      </c>
      <c r="D156">
        <f t="shared" si="26"/>
        <v>202207</v>
      </c>
      <c r="E156">
        <f t="shared" si="27"/>
        <v>3</v>
      </c>
      <c r="F156">
        <f t="shared" si="28"/>
        <v>202203</v>
      </c>
      <c r="G156" t="s">
        <v>342</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79.165199999999999</v>
      </c>
      <c r="FP156" s="7">
        <v>109.64</v>
      </c>
      <c r="FQ156" s="9">
        <v>1.2031000000000001</v>
      </c>
      <c r="FR156" s="7">
        <f t="shared" si="29"/>
        <v>91.131244285595542</v>
      </c>
      <c r="FT156" s="7">
        <v>1.88</v>
      </c>
      <c r="FU156" s="7">
        <v>1.96</v>
      </c>
      <c r="FV156" s="9">
        <v>79.483500000000006</v>
      </c>
      <c r="FX156" s="9">
        <v>106.62</v>
      </c>
      <c r="FY156" s="9">
        <v>99.44</v>
      </c>
      <c r="FZ156" s="9">
        <v>95.12</v>
      </c>
      <c r="GA156" s="9">
        <v>90.72</v>
      </c>
      <c r="GB156" s="9">
        <v>84.74</v>
      </c>
    </row>
    <row r="157" spans="1:184" x14ac:dyDescent="0.35">
      <c r="A157" s="6">
        <f t="shared" si="30"/>
        <v>44770</v>
      </c>
      <c r="B157" s="13">
        <f t="shared" si="24"/>
        <v>7</v>
      </c>
      <c r="C157" s="13">
        <f t="shared" si="25"/>
        <v>2022</v>
      </c>
      <c r="D157">
        <f t="shared" si="26"/>
        <v>202207</v>
      </c>
      <c r="E157">
        <f t="shared" si="27"/>
        <v>3</v>
      </c>
      <c r="F157">
        <f t="shared" si="28"/>
        <v>202203</v>
      </c>
      <c r="G157" t="s">
        <v>343</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79.583100000000002</v>
      </c>
      <c r="FP157" s="7">
        <v>109.68</v>
      </c>
      <c r="FQ157" s="9">
        <v>1.2114</v>
      </c>
      <c r="FR157" s="7">
        <f t="shared" si="29"/>
        <v>90.539871223377915</v>
      </c>
      <c r="FT157" s="7">
        <v>1.72</v>
      </c>
      <c r="FU157" s="7">
        <v>1.87</v>
      </c>
      <c r="FV157" s="9">
        <v>79.912099999999995</v>
      </c>
      <c r="FX157" s="9">
        <v>107.14</v>
      </c>
      <c r="FY157" s="9">
        <v>99.49</v>
      </c>
      <c r="FZ157" s="9">
        <v>94.95</v>
      </c>
      <c r="GA157" s="9">
        <v>90.29</v>
      </c>
      <c r="GB157" s="9">
        <v>83.98</v>
      </c>
    </row>
    <row r="158" spans="1:184" x14ac:dyDescent="0.35">
      <c r="A158" s="6">
        <f t="shared" si="30"/>
        <v>44771</v>
      </c>
      <c r="B158" s="13">
        <f t="shared" si="24"/>
        <v>7</v>
      </c>
      <c r="C158" s="13">
        <f t="shared" si="25"/>
        <v>2022</v>
      </c>
      <c r="D158">
        <f t="shared" si="26"/>
        <v>202207</v>
      </c>
      <c r="E158">
        <f t="shared" si="27"/>
        <v>3</v>
      </c>
      <c r="F158">
        <f t="shared" si="28"/>
        <v>202203</v>
      </c>
      <c r="G158" t="s">
        <v>344</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79.584299999999999</v>
      </c>
      <c r="FP158" s="7">
        <v>111.51</v>
      </c>
      <c r="FQ158" s="9">
        <v>1.2161999999999999</v>
      </c>
      <c r="FR158" s="7">
        <f t="shared" si="29"/>
        <v>91.687222496299952</v>
      </c>
      <c r="FT158" s="7">
        <v>1.72</v>
      </c>
      <c r="FU158" s="7">
        <v>1.86</v>
      </c>
      <c r="FV158" s="9">
        <v>79.884399999999999</v>
      </c>
      <c r="FX158" s="9">
        <v>110.01</v>
      </c>
      <c r="FY158" s="9">
        <v>101.44</v>
      </c>
      <c r="FZ158" s="9">
        <v>96.74</v>
      </c>
      <c r="GA158" s="9">
        <v>91.87</v>
      </c>
      <c r="GB158" s="9">
        <v>85.21</v>
      </c>
    </row>
    <row r="159" spans="1:184" x14ac:dyDescent="0.35">
      <c r="A159" s="6">
        <f t="shared" si="30"/>
        <v>44774</v>
      </c>
      <c r="B159" s="13">
        <f t="shared" si="24"/>
        <v>8</v>
      </c>
      <c r="C159" s="13">
        <f t="shared" si="25"/>
        <v>2022</v>
      </c>
      <c r="D159">
        <f t="shared" si="26"/>
        <v>202208</v>
      </c>
      <c r="E159">
        <f t="shared" si="27"/>
        <v>3</v>
      </c>
      <c r="F159">
        <f t="shared" si="28"/>
        <v>202203</v>
      </c>
      <c r="G159" t="s">
        <v>345</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79.988</v>
      </c>
      <c r="FP159" s="7">
        <v>106.09</v>
      </c>
      <c r="FQ159" s="9">
        <v>1.2282999999999999</v>
      </c>
      <c r="FR159" s="7">
        <f t="shared" si="29"/>
        <v>86.371407636570879</v>
      </c>
      <c r="FT159" s="7">
        <v>1.71</v>
      </c>
      <c r="FU159" s="7">
        <v>1.81</v>
      </c>
      <c r="FV159" s="9">
        <v>80.308700000000002</v>
      </c>
      <c r="FX159" s="9">
        <v>100.03</v>
      </c>
      <c r="FY159" s="9">
        <v>96.47</v>
      </c>
      <c r="FZ159" s="9">
        <v>93.17</v>
      </c>
      <c r="GA159" s="9">
        <v>89.08</v>
      </c>
      <c r="GB159" s="9">
        <v>83.15</v>
      </c>
    </row>
    <row r="160" spans="1:184" x14ac:dyDescent="0.35">
      <c r="A160" s="6">
        <f t="shared" si="30"/>
        <v>44775</v>
      </c>
      <c r="B160" s="13">
        <f t="shared" si="24"/>
        <v>8</v>
      </c>
      <c r="C160" s="13">
        <f t="shared" si="25"/>
        <v>2022</v>
      </c>
      <c r="D160">
        <f t="shared" si="26"/>
        <v>202208</v>
      </c>
      <c r="E160">
        <f t="shared" si="27"/>
        <v>3</v>
      </c>
      <c r="F160">
        <f t="shared" si="28"/>
        <v>202203</v>
      </c>
      <c r="G160" t="s">
        <v>346</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79.877200000000002</v>
      </c>
      <c r="FP160" s="7">
        <v>106.51</v>
      </c>
      <c r="FQ160" s="9">
        <v>1.2218</v>
      </c>
      <c r="FR160" s="7">
        <f t="shared" si="29"/>
        <v>87.174660337207399</v>
      </c>
      <c r="FT160" s="7">
        <v>1.79</v>
      </c>
      <c r="FU160" s="7">
        <v>1.86</v>
      </c>
      <c r="FV160" s="9">
        <v>80.213200000000001</v>
      </c>
      <c r="FX160" s="9">
        <v>100.54</v>
      </c>
      <c r="FY160" s="9">
        <v>97.28</v>
      </c>
      <c r="FZ160" s="9">
        <v>94.27</v>
      </c>
      <c r="GA160" s="9">
        <v>90.28</v>
      </c>
      <c r="GB160" s="9">
        <v>84.51</v>
      </c>
    </row>
    <row r="161" spans="1:184" x14ac:dyDescent="0.35">
      <c r="A161" s="6">
        <f t="shared" si="30"/>
        <v>44776</v>
      </c>
      <c r="B161" s="13">
        <f t="shared" si="24"/>
        <v>8</v>
      </c>
      <c r="C161" s="13">
        <f t="shared" si="25"/>
        <v>2022</v>
      </c>
      <c r="D161">
        <f t="shared" si="26"/>
        <v>202208</v>
      </c>
      <c r="E161">
        <f t="shared" si="27"/>
        <v>3</v>
      </c>
      <c r="F161">
        <f t="shared" si="28"/>
        <v>202203</v>
      </c>
      <c r="G161" t="s">
        <v>347</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79.562100000000001</v>
      </c>
      <c r="FP161" s="7">
        <v>101.82</v>
      </c>
      <c r="FQ161" s="9">
        <v>1.2112000000000001</v>
      </c>
      <c r="FR161" s="7">
        <f t="shared" si="29"/>
        <v>84.065389696169078</v>
      </c>
      <c r="FT161" s="7">
        <v>1.84</v>
      </c>
      <c r="FU161" s="7">
        <v>1.91</v>
      </c>
      <c r="FV161" s="9">
        <v>79.883600000000001</v>
      </c>
      <c r="FX161" s="9">
        <v>96.78</v>
      </c>
      <c r="FY161" s="9">
        <v>94.06</v>
      </c>
      <c r="FZ161" s="9">
        <v>91.51</v>
      </c>
      <c r="GA161" s="9">
        <v>88.18</v>
      </c>
      <c r="GB161" s="9">
        <v>83.31</v>
      </c>
    </row>
    <row r="162" spans="1:184" x14ac:dyDescent="0.35">
      <c r="A162" s="6">
        <f t="shared" si="30"/>
        <v>44777</v>
      </c>
      <c r="B162" s="13">
        <f t="shared" si="24"/>
        <v>8</v>
      </c>
      <c r="C162" s="13">
        <f t="shared" si="25"/>
        <v>2022</v>
      </c>
      <c r="D162">
        <f t="shared" si="26"/>
        <v>202208</v>
      </c>
      <c r="E162">
        <f t="shared" si="27"/>
        <v>3</v>
      </c>
      <c r="F162">
        <f t="shared" si="28"/>
        <v>202203</v>
      </c>
      <c r="G162" t="s">
        <v>348</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79.180999999999997</v>
      </c>
      <c r="FP162" s="7">
        <v>97.99</v>
      </c>
      <c r="FQ162" s="9">
        <v>1.2111000000000001</v>
      </c>
      <c r="FR162" s="7">
        <f t="shared" si="29"/>
        <v>80.909916604739479</v>
      </c>
      <c r="FT162" s="7">
        <v>1.86</v>
      </c>
      <c r="FU162" s="7">
        <v>1.9</v>
      </c>
      <c r="FV162" s="9">
        <v>79.508200000000002</v>
      </c>
      <c r="FX162" s="9">
        <v>94.12</v>
      </c>
      <c r="FY162" s="9">
        <v>91.31</v>
      </c>
      <c r="FZ162" s="9">
        <v>88.75</v>
      </c>
      <c r="GA162" s="9">
        <v>85.51</v>
      </c>
      <c r="GB162" s="9">
        <v>80.87</v>
      </c>
    </row>
    <row r="163" spans="1:184" x14ac:dyDescent="0.35">
      <c r="A163" s="6">
        <f t="shared" si="30"/>
        <v>44778</v>
      </c>
      <c r="B163" s="13">
        <f t="shared" si="24"/>
        <v>8</v>
      </c>
      <c r="C163" s="13">
        <f t="shared" si="25"/>
        <v>2022</v>
      </c>
      <c r="D163">
        <f t="shared" si="26"/>
        <v>202208</v>
      </c>
      <c r="E163">
        <f t="shared" si="27"/>
        <v>3</v>
      </c>
      <c r="F163">
        <f t="shared" si="28"/>
        <v>202203</v>
      </c>
      <c r="G163" t="s">
        <v>349</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79.051900000000003</v>
      </c>
      <c r="FP163" s="7">
        <v>100.31</v>
      </c>
      <c r="FQ163" s="9">
        <v>1.206</v>
      </c>
      <c r="FR163" s="7">
        <f t="shared" si="29"/>
        <v>83.175787728026535</v>
      </c>
      <c r="FT163" s="7">
        <v>1.97</v>
      </c>
      <c r="FU163" s="7">
        <v>2.04</v>
      </c>
      <c r="FV163" s="9">
        <v>79.396299999999997</v>
      </c>
      <c r="FX163" s="9">
        <v>94.92</v>
      </c>
      <c r="FY163" s="9">
        <v>91.92</v>
      </c>
      <c r="FZ163" s="9">
        <v>89.18</v>
      </c>
      <c r="GA163" s="9">
        <v>85.8</v>
      </c>
      <c r="GB163" s="9">
        <v>80.92</v>
      </c>
    </row>
    <row r="164" spans="1:184" x14ac:dyDescent="0.35">
      <c r="A164" s="6">
        <f t="shared" si="30"/>
        <v>44781</v>
      </c>
      <c r="B164" s="13">
        <f t="shared" si="24"/>
        <v>8</v>
      </c>
      <c r="C164" s="13">
        <f t="shared" si="25"/>
        <v>2022</v>
      </c>
      <c r="D164">
        <f t="shared" si="26"/>
        <v>202208</v>
      </c>
      <c r="E164">
        <f t="shared" si="27"/>
        <v>3</v>
      </c>
      <c r="F164">
        <f t="shared" si="28"/>
        <v>202203</v>
      </c>
      <c r="G164" t="s">
        <v>350</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79.204599999999999</v>
      </c>
      <c r="FP164" s="7">
        <v>103.46</v>
      </c>
      <c r="FQ164" s="9">
        <v>1.2119</v>
      </c>
      <c r="FR164" s="7">
        <f t="shared" si="29"/>
        <v>85.370080039607231</v>
      </c>
      <c r="FT164" s="7">
        <v>1.91</v>
      </c>
      <c r="FU164" s="7">
        <v>1.95</v>
      </c>
      <c r="FV164" s="9">
        <v>79.55</v>
      </c>
      <c r="FX164" s="9">
        <v>96.65</v>
      </c>
      <c r="FY164" s="9">
        <v>93.9</v>
      </c>
      <c r="FZ164" s="9">
        <v>91.27</v>
      </c>
      <c r="GA164" s="9">
        <v>87.88</v>
      </c>
      <c r="GB164" s="9">
        <v>82.85</v>
      </c>
    </row>
    <row r="165" spans="1:184" x14ac:dyDescent="0.35">
      <c r="A165" s="6">
        <f t="shared" si="30"/>
        <v>44782</v>
      </c>
      <c r="B165" s="13">
        <f t="shared" si="24"/>
        <v>8</v>
      </c>
      <c r="C165" s="13">
        <f t="shared" si="25"/>
        <v>2022</v>
      </c>
      <c r="D165">
        <f t="shared" si="26"/>
        <v>202208</v>
      </c>
      <c r="E165">
        <f t="shared" si="27"/>
        <v>3</v>
      </c>
      <c r="F165">
        <f t="shared" si="28"/>
        <v>202203</v>
      </c>
      <c r="G165" t="s">
        <v>351</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78.975999999999999</v>
      </c>
      <c r="FP165" s="7">
        <v>103.81</v>
      </c>
      <c r="FQ165" s="9">
        <v>1.2088000000000001</v>
      </c>
      <c r="FR165" s="7">
        <f t="shared" si="29"/>
        <v>85.878557246856388</v>
      </c>
      <c r="FT165" s="7">
        <v>1.92</v>
      </c>
      <c r="FU165" s="7">
        <v>1.98</v>
      </c>
      <c r="FV165" s="9">
        <v>79.318700000000007</v>
      </c>
      <c r="FX165" s="9">
        <v>96.31</v>
      </c>
      <c r="FY165" s="9">
        <v>93.64</v>
      </c>
      <c r="FZ165" s="9">
        <v>91.01</v>
      </c>
      <c r="GA165" s="9">
        <v>87.61</v>
      </c>
      <c r="GB165" s="9">
        <v>82.48</v>
      </c>
    </row>
    <row r="166" spans="1:184" x14ac:dyDescent="0.35">
      <c r="A166" s="6">
        <f t="shared" si="30"/>
        <v>44783</v>
      </c>
      <c r="B166" s="13">
        <f t="shared" si="24"/>
        <v>8</v>
      </c>
      <c r="C166" s="13">
        <f t="shared" si="25"/>
        <v>2022</v>
      </c>
      <c r="D166">
        <f t="shared" si="26"/>
        <v>202208</v>
      </c>
      <c r="E166">
        <f t="shared" si="27"/>
        <v>3</v>
      </c>
      <c r="F166">
        <f t="shared" si="28"/>
        <v>202203</v>
      </c>
      <c r="G166" t="s">
        <v>352</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79.448300000000003</v>
      </c>
      <c r="FP166" s="7">
        <v>105.06</v>
      </c>
      <c r="FQ166" s="9">
        <v>1.2259</v>
      </c>
      <c r="FR166" s="7">
        <f t="shared" si="29"/>
        <v>85.700301819071711</v>
      </c>
      <c r="FT166" s="7">
        <v>1.96</v>
      </c>
      <c r="FU166" s="7">
        <v>1.96</v>
      </c>
      <c r="FV166" s="9">
        <v>79.797600000000003</v>
      </c>
      <c r="FX166" s="9">
        <v>97.4</v>
      </c>
      <c r="FY166" s="9">
        <v>95.18</v>
      </c>
      <c r="FZ166" s="9">
        <v>92.58</v>
      </c>
      <c r="GA166" s="9">
        <v>89.13</v>
      </c>
      <c r="GB166" s="9">
        <v>83.88</v>
      </c>
    </row>
    <row r="167" spans="1:184" x14ac:dyDescent="0.35">
      <c r="A167" s="6">
        <f t="shared" si="30"/>
        <v>44784</v>
      </c>
      <c r="B167" s="13">
        <f t="shared" si="24"/>
        <v>8</v>
      </c>
      <c r="C167" s="13">
        <f t="shared" si="25"/>
        <v>2022</v>
      </c>
      <c r="D167">
        <f t="shared" si="26"/>
        <v>202208</v>
      </c>
      <c r="E167">
        <f t="shared" si="27"/>
        <v>3</v>
      </c>
      <c r="F167">
        <f t="shared" si="28"/>
        <v>202203</v>
      </c>
      <c r="G167" t="s">
        <v>353</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79.2453</v>
      </c>
      <c r="FP167" s="7">
        <v>107.19</v>
      </c>
      <c r="FQ167" s="9">
        <v>1.2225999999999999</v>
      </c>
      <c r="FR167" s="7">
        <f t="shared" si="29"/>
        <v>87.673809913299536</v>
      </c>
      <c r="FT167" s="7">
        <v>2.0099999999999998</v>
      </c>
      <c r="FU167" s="7">
        <v>2.06</v>
      </c>
      <c r="FV167" s="9">
        <v>79.588999999999999</v>
      </c>
      <c r="FX167" s="9">
        <v>99.6</v>
      </c>
      <c r="FY167" s="9">
        <v>97.15</v>
      </c>
      <c r="FZ167" s="9">
        <v>94.27</v>
      </c>
      <c r="GA167" s="9">
        <v>90.39</v>
      </c>
      <c r="GB167" s="9">
        <v>84.51</v>
      </c>
    </row>
    <row r="168" spans="1:184" x14ac:dyDescent="0.35">
      <c r="A168" s="6">
        <f t="shared" si="30"/>
        <v>44785</v>
      </c>
      <c r="B168" s="13">
        <f t="shared" si="24"/>
        <v>8</v>
      </c>
      <c r="C168" s="13">
        <f t="shared" si="25"/>
        <v>2022</v>
      </c>
      <c r="D168">
        <f t="shared" si="26"/>
        <v>202208</v>
      </c>
      <c r="E168">
        <f t="shared" si="27"/>
        <v>3</v>
      </c>
      <c r="F168">
        <f t="shared" si="28"/>
        <v>202203</v>
      </c>
      <c r="G168" t="s">
        <v>354</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78.952399999999997</v>
      </c>
      <c r="FP168" s="7">
        <v>103.7</v>
      </c>
      <c r="FQ168" s="9">
        <v>1.2118</v>
      </c>
      <c r="FR168" s="7">
        <f t="shared" si="29"/>
        <v>85.575177422016836</v>
      </c>
      <c r="FT168" s="7">
        <v>2.08</v>
      </c>
      <c r="FU168" s="7">
        <v>2.1</v>
      </c>
      <c r="FV168" s="9">
        <v>79.310900000000004</v>
      </c>
      <c r="FX168" s="9">
        <v>98.15</v>
      </c>
      <c r="FY168" s="9">
        <v>95.78</v>
      </c>
      <c r="FZ168" s="9">
        <v>92.98</v>
      </c>
      <c r="GA168" s="9">
        <v>89.31</v>
      </c>
      <c r="GB168" s="9">
        <v>83.97</v>
      </c>
    </row>
    <row r="169" spans="1:184" x14ac:dyDescent="0.35">
      <c r="A169" s="6">
        <f t="shared" si="30"/>
        <v>44788</v>
      </c>
      <c r="B169" s="13">
        <f t="shared" si="24"/>
        <v>8</v>
      </c>
      <c r="C169" s="13">
        <f t="shared" si="25"/>
        <v>2022</v>
      </c>
      <c r="D169">
        <f t="shared" si="26"/>
        <v>202208</v>
      </c>
      <c r="E169">
        <f t="shared" si="27"/>
        <v>3</v>
      </c>
      <c r="F169">
        <f t="shared" si="28"/>
        <v>202203</v>
      </c>
      <c r="G169" t="s">
        <v>355</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78.985600000000005</v>
      </c>
      <c r="FP169" s="7">
        <v>98.25</v>
      </c>
      <c r="FQ169" s="9">
        <v>1.208</v>
      </c>
      <c r="FR169" s="7">
        <f t="shared" si="29"/>
        <v>81.33278145695364</v>
      </c>
      <c r="FT169" s="7">
        <v>2.04</v>
      </c>
      <c r="FU169" s="7">
        <v>2.0299999999999998</v>
      </c>
      <c r="FV169" s="9">
        <v>79.334800000000001</v>
      </c>
      <c r="FX169" s="9">
        <v>95.1</v>
      </c>
      <c r="FY169" s="9">
        <v>93.4</v>
      </c>
      <c r="FZ169" s="9">
        <v>90.98</v>
      </c>
      <c r="GA169" s="9">
        <v>87.73</v>
      </c>
      <c r="GB169" s="9">
        <v>82.89</v>
      </c>
    </row>
    <row r="170" spans="1:184" x14ac:dyDescent="0.35">
      <c r="A170" s="6">
        <f t="shared" si="30"/>
        <v>44789</v>
      </c>
      <c r="B170" s="13">
        <f t="shared" si="24"/>
        <v>8</v>
      </c>
      <c r="C170" s="13">
        <f t="shared" si="25"/>
        <v>2022</v>
      </c>
      <c r="D170">
        <f t="shared" si="26"/>
        <v>202208</v>
      </c>
      <c r="E170">
        <f t="shared" si="27"/>
        <v>3</v>
      </c>
      <c r="F170">
        <f t="shared" si="28"/>
        <v>202203</v>
      </c>
      <c r="G170" t="s">
        <v>356</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79.227999999999994</v>
      </c>
      <c r="FP170" s="7">
        <v>95.36</v>
      </c>
      <c r="FQ170" s="9">
        <v>1.2095</v>
      </c>
      <c r="FR170" s="7">
        <f t="shared" si="29"/>
        <v>78.842496899545267</v>
      </c>
      <c r="FT170" s="7">
        <v>2.16</v>
      </c>
      <c r="FU170" s="7">
        <v>2.11</v>
      </c>
      <c r="FV170" s="9">
        <v>79.572199999999995</v>
      </c>
      <c r="FX170" s="9">
        <v>92.34</v>
      </c>
      <c r="FY170" s="9">
        <v>91.06</v>
      </c>
      <c r="FZ170" s="9">
        <v>89.01</v>
      </c>
      <c r="GA170" s="9">
        <v>86.18</v>
      </c>
      <c r="GB170" s="9">
        <v>81.84</v>
      </c>
    </row>
    <row r="171" spans="1:184" x14ac:dyDescent="0.35">
      <c r="A171" s="6">
        <f t="shared" si="30"/>
        <v>44790</v>
      </c>
      <c r="B171" s="13">
        <f t="shared" si="24"/>
        <v>8</v>
      </c>
      <c r="C171" s="13">
        <f t="shared" si="25"/>
        <v>2022</v>
      </c>
      <c r="D171">
        <f t="shared" si="26"/>
        <v>202208</v>
      </c>
      <c r="E171">
        <f t="shared" si="27"/>
        <v>3</v>
      </c>
      <c r="F171">
        <f t="shared" si="28"/>
        <v>202203</v>
      </c>
      <c r="G171" t="s">
        <v>357</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79.003100000000003</v>
      </c>
      <c r="FP171" s="7">
        <v>97.22</v>
      </c>
      <c r="FQ171" s="9">
        <v>1.2043999999999999</v>
      </c>
      <c r="FR171" s="7">
        <f t="shared" si="29"/>
        <v>80.720690800398543</v>
      </c>
      <c r="FT171" s="7">
        <v>2.41</v>
      </c>
      <c r="FU171" s="7">
        <v>2.2799999999999998</v>
      </c>
      <c r="FV171" s="9">
        <v>79.347099999999998</v>
      </c>
      <c r="FX171" s="9">
        <v>93.65</v>
      </c>
      <c r="FY171" s="9">
        <v>92.3</v>
      </c>
      <c r="FZ171" s="9">
        <v>90.06</v>
      </c>
      <c r="GA171" s="9">
        <v>86.93</v>
      </c>
      <c r="GB171" s="9">
        <v>82.2</v>
      </c>
    </row>
    <row r="172" spans="1:184" x14ac:dyDescent="0.35">
      <c r="A172" s="6">
        <f t="shared" si="30"/>
        <v>44791</v>
      </c>
      <c r="B172" s="13">
        <f t="shared" si="24"/>
        <v>8</v>
      </c>
      <c r="C172" s="13">
        <f t="shared" si="25"/>
        <v>2022</v>
      </c>
      <c r="D172">
        <f t="shared" si="26"/>
        <v>202208</v>
      </c>
      <c r="E172">
        <f t="shared" si="27"/>
        <v>3</v>
      </c>
      <c r="F172">
        <f t="shared" si="28"/>
        <v>202203</v>
      </c>
      <c r="G172" t="s">
        <v>358</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78.9101</v>
      </c>
      <c r="FP172" s="7">
        <v>96.35</v>
      </c>
      <c r="FQ172" s="9">
        <v>1.2002999999999999</v>
      </c>
      <c r="FR172" s="7">
        <f t="shared" si="29"/>
        <v>80.271598766974918</v>
      </c>
      <c r="FT172" s="7">
        <v>2.46</v>
      </c>
      <c r="FU172" s="7">
        <v>2.33</v>
      </c>
      <c r="FV172" s="9">
        <v>79.260499999999993</v>
      </c>
      <c r="FX172" s="9">
        <v>96.59</v>
      </c>
      <c r="FY172" s="9">
        <v>94.68</v>
      </c>
      <c r="FZ172" s="9">
        <v>91.85</v>
      </c>
      <c r="GA172" s="9">
        <v>88.06</v>
      </c>
      <c r="GB172" s="9">
        <v>82.36</v>
      </c>
    </row>
    <row r="173" spans="1:184" x14ac:dyDescent="0.35">
      <c r="A173" s="6">
        <f t="shared" si="30"/>
        <v>44792</v>
      </c>
      <c r="B173" s="13">
        <f t="shared" si="24"/>
        <v>8</v>
      </c>
      <c r="C173" s="13">
        <f t="shared" si="25"/>
        <v>2022</v>
      </c>
      <c r="D173">
        <f t="shared" si="26"/>
        <v>202208</v>
      </c>
      <c r="E173">
        <f t="shared" si="27"/>
        <v>3</v>
      </c>
      <c r="F173">
        <f t="shared" si="28"/>
        <v>202203</v>
      </c>
      <c r="G173" t="s">
        <v>359</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78.047300000000007</v>
      </c>
      <c r="FP173" s="7">
        <v>96.45</v>
      </c>
      <c r="FQ173" s="9">
        <v>1.1805000000000001</v>
      </c>
      <c r="FR173" s="7">
        <f t="shared" si="29"/>
        <v>81.702668360864038</v>
      </c>
      <c r="FT173" s="7">
        <v>2.5499999999999998</v>
      </c>
      <c r="FU173" s="7">
        <v>2.41</v>
      </c>
      <c r="FV173" s="9">
        <v>78.398700000000005</v>
      </c>
      <c r="FX173" s="9">
        <v>96.72</v>
      </c>
      <c r="FY173" s="9">
        <v>95.14</v>
      </c>
      <c r="FZ173" s="9">
        <v>92.43</v>
      </c>
      <c r="GA173" s="9">
        <v>88.64</v>
      </c>
      <c r="GB173" s="9">
        <v>82.53</v>
      </c>
    </row>
    <row r="174" spans="1:184" x14ac:dyDescent="0.35">
      <c r="A174" s="6">
        <f t="shared" si="30"/>
        <v>44795</v>
      </c>
      <c r="B174" s="13">
        <f t="shared" si="24"/>
        <v>8</v>
      </c>
      <c r="C174" s="13">
        <f t="shared" si="25"/>
        <v>2022</v>
      </c>
      <c r="D174">
        <f t="shared" si="26"/>
        <v>202208</v>
      </c>
      <c r="E174">
        <f t="shared" si="27"/>
        <v>3</v>
      </c>
      <c r="F174">
        <f t="shared" si="28"/>
        <v>202203</v>
      </c>
      <c r="G174" t="s">
        <v>360</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78.324100000000001</v>
      </c>
      <c r="FP174" s="7">
        <v>95.06</v>
      </c>
      <c r="FQ174" s="9">
        <v>1.179</v>
      </c>
      <c r="FR174" s="7">
        <f t="shared" si="29"/>
        <v>80.627650551314673</v>
      </c>
      <c r="FT174" s="7">
        <v>2.64</v>
      </c>
      <c r="FU174" s="7">
        <v>2.52</v>
      </c>
      <c r="FV174" s="9">
        <v>78.675399999999996</v>
      </c>
      <c r="FX174" s="9">
        <v>96.48</v>
      </c>
      <c r="FY174" s="9">
        <v>94.88</v>
      </c>
      <c r="FZ174" s="9">
        <v>92.2</v>
      </c>
      <c r="GA174" s="9">
        <v>88.48</v>
      </c>
      <c r="GB174" s="9">
        <v>82.47</v>
      </c>
    </row>
    <row r="175" spans="1:184" x14ac:dyDescent="0.35">
      <c r="A175" s="6">
        <f t="shared" si="30"/>
        <v>44796</v>
      </c>
      <c r="B175" s="13">
        <f t="shared" si="24"/>
        <v>8</v>
      </c>
      <c r="C175" s="13">
        <f t="shared" si="25"/>
        <v>2022</v>
      </c>
      <c r="D175">
        <f t="shared" si="26"/>
        <v>202208</v>
      </c>
      <c r="E175">
        <f t="shared" si="27"/>
        <v>3</v>
      </c>
      <c r="F175">
        <f t="shared" si="28"/>
        <v>202203</v>
      </c>
      <c r="G175" t="s">
        <v>361</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78.632499999999993</v>
      </c>
      <c r="FP175" s="7">
        <v>99.49</v>
      </c>
      <c r="FQ175" s="9">
        <v>1.1852</v>
      </c>
      <c r="FR175" s="7">
        <f t="shared" si="29"/>
        <v>83.943638204522443</v>
      </c>
      <c r="FT175" s="7">
        <v>2.75</v>
      </c>
      <c r="FU175" s="7">
        <v>2.58</v>
      </c>
      <c r="FV175" s="9">
        <v>78.977400000000003</v>
      </c>
      <c r="FX175" s="9">
        <v>100.22</v>
      </c>
      <c r="FY175" s="9">
        <v>98</v>
      </c>
      <c r="FZ175" s="9">
        <v>94.8</v>
      </c>
      <c r="GA175" s="9">
        <v>90.47</v>
      </c>
      <c r="GB175" s="9">
        <v>83.62</v>
      </c>
    </row>
    <row r="176" spans="1:184" x14ac:dyDescent="0.35">
      <c r="A176" s="6">
        <f t="shared" si="30"/>
        <v>44797</v>
      </c>
      <c r="B176" s="13">
        <f t="shared" si="24"/>
        <v>8</v>
      </c>
      <c r="C176" s="13">
        <f t="shared" si="25"/>
        <v>2022</v>
      </c>
      <c r="D176">
        <f t="shared" si="26"/>
        <v>202208</v>
      </c>
      <c r="E176">
        <f t="shared" si="27"/>
        <v>3</v>
      </c>
      <c r="F176">
        <f t="shared" si="28"/>
        <v>202203</v>
      </c>
      <c r="G176" t="s">
        <v>362</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78.436899999999994</v>
      </c>
      <c r="FP176" s="7">
        <v>99.87</v>
      </c>
      <c r="FQ176" s="9">
        <v>1.1818</v>
      </c>
      <c r="FR176" s="7">
        <f t="shared" si="29"/>
        <v>84.506684718226438</v>
      </c>
      <c r="FT176" s="7">
        <v>2.94</v>
      </c>
      <c r="FU176" s="7">
        <v>2.69</v>
      </c>
      <c r="FV176" s="9">
        <v>78.782300000000006</v>
      </c>
      <c r="FX176" s="9">
        <v>101.22</v>
      </c>
      <c r="FY176" s="9">
        <v>99.11</v>
      </c>
      <c r="FZ176" s="9">
        <v>95.54</v>
      </c>
      <c r="GA176" s="9">
        <v>90.74</v>
      </c>
      <c r="GB176" s="9">
        <v>83.52</v>
      </c>
    </row>
    <row r="177" spans="1:184" x14ac:dyDescent="0.35">
      <c r="A177" s="6">
        <f t="shared" si="30"/>
        <v>44798</v>
      </c>
      <c r="B177" s="13">
        <f t="shared" si="24"/>
        <v>8</v>
      </c>
      <c r="C177" s="13">
        <f t="shared" si="25"/>
        <v>2022</v>
      </c>
      <c r="D177">
        <f t="shared" si="26"/>
        <v>202208</v>
      </c>
      <c r="E177">
        <f t="shared" si="27"/>
        <v>3</v>
      </c>
      <c r="F177">
        <f t="shared" si="28"/>
        <v>202203</v>
      </c>
      <c r="G177" t="s">
        <v>363</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78.454499999999996</v>
      </c>
      <c r="FP177" s="7">
        <v>98.81</v>
      </c>
      <c r="FQ177" s="9">
        <v>1.1826000000000001</v>
      </c>
      <c r="FR177" s="7">
        <f t="shared" si="29"/>
        <v>83.553187891087433</v>
      </c>
      <c r="FT177" s="7">
        <v>2.82</v>
      </c>
      <c r="FU177" s="7">
        <v>2.61</v>
      </c>
      <c r="FV177" s="9">
        <v>78.805499999999995</v>
      </c>
      <c r="FX177" s="9">
        <v>99.34</v>
      </c>
      <c r="FY177" s="9">
        <v>97.25</v>
      </c>
      <c r="FZ177" s="9">
        <v>93.67</v>
      </c>
      <c r="GA177" s="9">
        <v>88.94</v>
      </c>
      <c r="GB177" s="9">
        <v>82.32</v>
      </c>
    </row>
    <row r="178" spans="1:184" x14ac:dyDescent="0.35">
      <c r="A178" s="6">
        <f t="shared" si="30"/>
        <v>44799</v>
      </c>
      <c r="B178" s="13">
        <f t="shared" si="24"/>
        <v>8</v>
      </c>
      <c r="C178" s="13">
        <f t="shared" si="25"/>
        <v>2022</v>
      </c>
      <c r="D178">
        <f t="shared" si="26"/>
        <v>202208</v>
      </c>
      <c r="E178">
        <f t="shared" si="27"/>
        <v>3</v>
      </c>
      <c r="F178">
        <f t="shared" si="28"/>
        <v>202203</v>
      </c>
      <c r="G178" t="s">
        <v>364</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78.144999999999996</v>
      </c>
      <c r="FP178" s="7">
        <v>101.13</v>
      </c>
      <c r="FQ178" s="9">
        <v>1.1792</v>
      </c>
      <c r="FR178" s="7">
        <f t="shared" si="29"/>
        <v>85.761533242876524</v>
      </c>
      <c r="FT178" s="7">
        <v>2.82</v>
      </c>
      <c r="FU178" s="7">
        <v>2.62</v>
      </c>
      <c r="FV178" s="9">
        <v>78.488200000000006</v>
      </c>
      <c r="FX178" s="9">
        <v>100.99</v>
      </c>
      <c r="FY178" s="9">
        <v>97.35</v>
      </c>
      <c r="FZ178" s="9">
        <v>93.33</v>
      </c>
      <c r="GA178" s="9">
        <v>88.67</v>
      </c>
      <c r="GB178" s="9">
        <v>82.19</v>
      </c>
    </row>
    <row r="179" spans="1:184" x14ac:dyDescent="0.35">
      <c r="A179" s="6">
        <f t="shared" si="30"/>
        <v>44802</v>
      </c>
      <c r="B179" s="13">
        <f t="shared" si="24"/>
        <v>8</v>
      </c>
      <c r="C179" s="13">
        <f t="shared" si="25"/>
        <v>2022</v>
      </c>
      <c r="D179">
        <f t="shared" si="26"/>
        <v>202208</v>
      </c>
      <c r="E179">
        <f t="shared" si="27"/>
        <v>3</v>
      </c>
      <c r="F179">
        <f t="shared" si="28"/>
        <v>202203</v>
      </c>
      <c r="G179" t="s">
        <v>365</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29"/>
        <v>#N/A</v>
      </c>
      <c r="FT179" s="7">
        <v>2.8</v>
      </c>
      <c r="FU179" s="7">
        <v>2.63</v>
      </c>
      <c r="FV179" s="9" t="e">
        <v>#N/A</v>
      </c>
      <c r="FX179" s="9">
        <v>105.09</v>
      </c>
      <c r="FY179" s="9">
        <v>100.94</v>
      </c>
      <c r="FZ179" s="9">
        <v>96.07</v>
      </c>
      <c r="GA179" s="9">
        <v>90.59</v>
      </c>
      <c r="GB179" s="9">
        <v>83.23</v>
      </c>
    </row>
    <row r="180" spans="1:184" x14ac:dyDescent="0.35">
      <c r="A180" s="6">
        <f t="shared" si="30"/>
        <v>44803</v>
      </c>
      <c r="B180" s="13">
        <f t="shared" si="24"/>
        <v>8</v>
      </c>
      <c r="C180" s="13">
        <f t="shared" si="25"/>
        <v>2022</v>
      </c>
      <c r="D180">
        <f t="shared" si="26"/>
        <v>202208</v>
      </c>
      <c r="E180">
        <f t="shared" si="27"/>
        <v>3</v>
      </c>
      <c r="F180">
        <f t="shared" si="28"/>
        <v>202203</v>
      </c>
      <c r="G180" t="s">
        <v>366</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77.331699999999998</v>
      </c>
      <c r="FP180" s="7">
        <v>99.34</v>
      </c>
      <c r="FQ180" s="9">
        <v>1.1631</v>
      </c>
      <c r="FR180" s="7">
        <f t="shared" si="29"/>
        <v>85.409681024847387</v>
      </c>
      <c r="FT180" s="7">
        <v>2.92</v>
      </c>
      <c r="FU180" s="7">
        <v>2.7</v>
      </c>
      <c r="FV180" s="9">
        <v>77.668000000000006</v>
      </c>
      <c r="FX180" s="9">
        <v>99.31</v>
      </c>
      <c r="FY180" s="9">
        <v>96.46</v>
      </c>
      <c r="FZ180" s="9">
        <v>92.49</v>
      </c>
      <c r="GA180" s="9">
        <v>87.63</v>
      </c>
      <c r="GB180" s="9">
        <v>81</v>
      </c>
    </row>
    <row r="181" spans="1:184" x14ac:dyDescent="0.35">
      <c r="A181" s="6">
        <f t="shared" si="30"/>
        <v>44804</v>
      </c>
      <c r="B181" s="13">
        <f t="shared" si="24"/>
        <v>8</v>
      </c>
      <c r="C181" s="13">
        <f t="shared" si="25"/>
        <v>2022</v>
      </c>
      <c r="D181">
        <f t="shared" si="26"/>
        <v>202208</v>
      </c>
      <c r="E181">
        <f t="shared" si="27"/>
        <v>3</v>
      </c>
      <c r="F181">
        <f t="shared" si="28"/>
        <v>202203</v>
      </c>
      <c r="G181" t="s">
        <v>367</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77.103899999999996</v>
      </c>
      <c r="FP181" s="7">
        <v>96.55</v>
      </c>
      <c r="FQ181" s="9">
        <v>1.1637999999999999</v>
      </c>
      <c r="FR181" s="7">
        <f t="shared" si="29"/>
        <v>82.960989860800822</v>
      </c>
      <c r="FT181" s="7">
        <v>3.01</v>
      </c>
      <c r="FU181" s="7">
        <v>2.79</v>
      </c>
      <c r="FV181" s="9">
        <v>77.433800000000005</v>
      </c>
      <c r="FX181" s="9">
        <v>96.49</v>
      </c>
      <c r="FY181" s="9">
        <v>94.21</v>
      </c>
      <c r="FZ181" s="9">
        <v>90.76</v>
      </c>
      <c r="GA181" s="9">
        <v>86.65</v>
      </c>
      <c r="GB181" s="9">
        <v>80.489999999999995</v>
      </c>
    </row>
    <row r="182" spans="1:184" x14ac:dyDescent="0.35">
      <c r="A182" s="6">
        <f t="shared" si="30"/>
        <v>44805</v>
      </c>
      <c r="B182" s="13">
        <f t="shared" si="24"/>
        <v>9</v>
      </c>
      <c r="C182" s="13">
        <f t="shared" si="25"/>
        <v>2022</v>
      </c>
      <c r="D182">
        <f t="shared" si="26"/>
        <v>202209</v>
      </c>
      <c r="E182">
        <f t="shared" si="27"/>
        <v>3</v>
      </c>
      <c r="F182">
        <f t="shared" si="28"/>
        <v>202203</v>
      </c>
      <c r="G182" t="s">
        <v>368</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76.920100000000005</v>
      </c>
      <c r="FP182" s="7">
        <v>92.24</v>
      </c>
      <c r="FQ182" s="9">
        <v>1.1526000000000001</v>
      </c>
      <c r="FR182" s="7">
        <f t="shared" si="29"/>
        <v>80.027763317716463</v>
      </c>
      <c r="FT182" s="7">
        <v>3.08</v>
      </c>
      <c r="FU182" s="7">
        <v>2.89</v>
      </c>
      <c r="FV182" s="9">
        <v>77.253100000000003</v>
      </c>
      <c r="FX182" s="9">
        <v>92.36</v>
      </c>
      <c r="FY182" s="9">
        <v>90.3</v>
      </c>
      <c r="FZ182" s="9">
        <v>87.54</v>
      </c>
      <c r="GA182" s="9">
        <v>83.75</v>
      </c>
      <c r="GB182" s="9">
        <v>77.959999999999994</v>
      </c>
    </row>
    <row r="183" spans="1:184" x14ac:dyDescent="0.35">
      <c r="A183" s="6">
        <f t="shared" si="30"/>
        <v>44806</v>
      </c>
      <c r="B183" s="13">
        <f t="shared" si="24"/>
        <v>9</v>
      </c>
      <c r="C183" s="13">
        <f t="shared" si="25"/>
        <v>2022</v>
      </c>
      <c r="D183">
        <f t="shared" si="26"/>
        <v>202209</v>
      </c>
      <c r="E183">
        <f t="shared" si="27"/>
        <v>3</v>
      </c>
      <c r="F183">
        <f t="shared" si="28"/>
        <v>202203</v>
      </c>
      <c r="G183" t="s">
        <v>369</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76.930999999999997</v>
      </c>
      <c r="FP183" s="7">
        <v>93.09</v>
      </c>
      <c r="FQ183" s="9">
        <v>1.1584000000000001</v>
      </c>
      <c r="FR183" s="7">
        <f t="shared" si="29"/>
        <v>80.360842541436455</v>
      </c>
      <c r="FT183" s="7">
        <v>3.15</v>
      </c>
      <c r="FU183" s="7">
        <v>2.9</v>
      </c>
      <c r="FV183" s="9">
        <v>77.263599999999997</v>
      </c>
      <c r="FX183" s="9">
        <v>93.02</v>
      </c>
      <c r="FY183" s="9">
        <v>90.66</v>
      </c>
      <c r="FZ183" s="9">
        <v>87.68</v>
      </c>
      <c r="GA183" s="9">
        <v>83.81</v>
      </c>
      <c r="GB183" s="9">
        <v>77.94</v>
      </c>
    </row>
    <row r="184" spans="1:184" x14ac:dyDescent="0.35">
      <c r="A184" s="6">
        <f t="shared" si="30"/>
        <v>44809</v>
      </c>
      <c r="B184" s="13">
        <f t="shared" si="24"/>
        <v>9</v>
      </c>
      <c r="C184" s="13">
        <f t="shared" si="25"/>
        <v>2022</v>
      </c>
      <c r="D184">
        <f t="shared" si="26"/>
        <v>202209</v>
      </c>
      <c r="E184">
        <f t="shared" si="27"/>
        <v>3</v>
      </c>
      <c r="F184">
        <f t="shared" si="28"/>
        <v>202203</v>
      </c>
      <c r="G184" t="s">
        <v>370</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76.909599999999998</v>
      </c>
      <c r="FP184" s="7">
        <v>94.22</v>
      </c>
      <c r="FQ184" s="9">
        <v>1.1507000000000001</v>
      </c>
      <c r="FR184" s="7">
        <f t="shared" si="29"/>
        <v>81.880594420787347</v>
      </c>
      <c r="FT184" s="7">
        <v>3.21</v>
      </c>
      <c r="FU184" s="7">
        <v>2.94</v>
      </c>
      <c r="FV184" s="9">
        <v>77.246499999999997</v>
      </c>
      <c r="FX184" s="9">
        <v>95.74</v>
      </c>
      <c r="FY184" s="9">
        <v>93.07</v>
      </c>
      <c r="FZ184" s="9">
        <v>89.61</v>
      </c>
      <c r="GA184" s="9">
        <v>84.96</v>
      </c>
      <c r="GB184" s="9">
        <v>77.98</v>
      </c>
    </row>
    <row r="185" spans="1:184" x14ac:dyDescent="0.35">
      <c r="A185" s="6">
        <f t="shared" si="30"/>
        <v>44810</v>
      </c>
      <c r="B185" s="13">
        <f t="shared" si="24"/>
        <v>9</v>
      </c>
      <c r="C185" s="13">
        <f t="shared" si="25"/>
        <v>2022</v>
      </c>
      <c r="D185">
        <f t="shared" si="26"/>
        <v>202209</v>
      </c>
      <c r="E185">
        <f t="shared" si="27"/>
        <v>3</v>
      </c>
      <c r="F185">
        <f t="shared" si="28"/>
        <v>202203</v>
      </c>
      <c r="G185" t="s">
        <v>371</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77.183800000000005</v>
      </c>
      <c r="FP185" s="7">
        <v>91.43</v>
      </c>
      <c r="FQ185" s="9">
        <v>1.1529</v>
      </c>
      <c r="FR185" s="7">
        <f t="shared" si="29"/>
        <v>79.30436291092029</v>
      </c>
      <c r="FT185" s="7">
        <v>3.2</v>
      </c>
      <c r="FU185" s="7">
        <v>3.09</v>
      </c>
      <c r="FV185" s="9">
        <v>77.512200000000007</v>
      </c>
      <c r="FX185" s="9">
        <v>92.83</v>
      </c>
      <c r="FY185" s="9">
        <v>90.92</v>
      </c>
      <c r="FZ185" s="9">
        <v>87.99</v>
      </c>
      <c r="GA185" s="9">
        <v>84.03</v>
      </c>
      <c r="GB185" s="9">
        <v>77.97</v>
      </c>
    </row>
    <row r="186" spans="1:184" x14ac:dyDescent="0.35">
      <c r="A186" s="6">
        <f t="shared" si="30"/>
        <v>44811</v>
      </c>
      <c r="B186" s="13">
        <f t="shared" si="24"/>
        <v>9</v>
      </c>
      <c r="C186" s="13">
        <f t="shared" si="25"/>
        <v>2022</v>
      </c>
      <c r="D186">
        <f t="shared" si="26"/>
        <v>202209</v>
      </c>
      <c r="E186">
        <f t="shared" si="27"/>
        <v>3</v>
      </c>
      <c r="F186">
        <f t="shared" si="28"/>
        <v>202203</v>
      </c>
      <c r="G186" t="s">
        <v>372</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76.671199999999999</v>
      </c>
      <c r="FP186" s="7">
        <v>86.83</v>
      </c>
      <c r="FQ186" s="9">
        <v>1.1467000000000001</v>
      </c>
      <c r="FR186" s="7">
        <f t="shared" si="29"/>
        <v>75.721635998953516</v>
      </c>
      <c r="FT186" s="7">
        <v>3.01</v>
      </c>
      <c r="FU186" s="7">
        <v>3.01</v>
      </c>
      <c r="FV186" s="9">
        <v>77.000299999999996</v>
      </c>
      <c r="FX186" s="9">
        <v>88</v>
      </c>
      <c r="FY186" s="9">
        <v>86.31</v>
      </c>
      <c r="FZ186" s="9">
        <v>83.84</v>
      </c>
      <c r="GA186" s="9">
        <v>80.37</v>
      </c>
      <c r="GB186" s="9">
        <v>75.22</v>
      </c>
    </row>
    <row r="187" spans="1:184" x14ac:dyDescent="0.35">
      <c r="A187" s="6">
        <f t="shared" si="30"/>
        <v>44812</v>
      </c>
      <c r="B187" s="13">
        <f t="shared" si="24"/>
        <v>9</v>
      </c>
      <c r="C187" s="13">
        <f t="shared" si="25"/>
        <v>2022</v>
      </c>
      <c r="D187">
        <f t="shared" si="26"/>
        <v>202209</v>
      </c>
      <c r="E187">
        <f t="shared" si="27"/>
        <v>3</v>
      </c>
      <c r="F187">
        <f t="shared" si="28"/>
        <v>202203</v>
      </c>
      <c r="G187" t="s">
        <v>373</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76.738200000000006</v>
      </c>
      <c r="FP187" s="7">
        <v>87.99</v>
      </c>
      <c r="FQ187" s="9">
        <v>1.1491</v>
      </c>
      <c r="FR187" s="7">
        <f t="shared" si="29"/>
        <v>76.572970150552607</v>
      </c>
      <c r="FT187" s="7">
        <v>3.07</v>
      </c>
      <c r="FU187" s="7">
        <v>3.16</v>
      </c>
      <c r="FV187" s="9">
        <v>77.067700000000002</v>
      </c>
      <c r="FX187" s="9">
        <v>89.15</v>
      </c>
      <c r="FY187" s="9">
        <v>87.22</v>
      </c>
      <c r="FZ187" s="9">
        <v>84.5</v>
      </c>
      <c r="GA187" s="9">
        <v>80.849999999999994</v>
      </c>
      <c r="GB187" s="9">
        <v>75.44</v>
      </c>
    </row>
    <row r="188" spans="1:184" x14ac:dyDescent="0.35">
      <c r="A188" s="6">
        <f t="shared" si="30"/>
        <v>44813</v>
      </c>
      <c r="B188" s="13">
        <f t="shared" si="24"/>
        <v>9</v>
      </c>
      <c r="C188" s="13">
        <f t="shared" si="25"/>
        <v>2022</v>
      </c>
      <c r="D188">
        <f t="shared" si="26"/>
        <v>202209</v>
      </c>
      <c r="E188">
        <f t="shared" si="27"/>
        <v>3</v>
      </c>
      <c r="F188">
        <f t="shared" si="28"/>
        <v>202203</v>
      </c>
      <c r="G188" t="s">
        <v>374</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76.881500000000003</v>
      </c>
      <c r="FP188" s="7">
        <v>91.68</v>
      </c>
      <c r="FQ188" s="9">
        <v>1.1583000000000001</v>
      </c>
      <c r="FR188" s="7">
        <f t="shared" si="29"/>
        <v>79.150479150479143</v>
      </c>
      <c r="FT188" s="7">
        <v>3.06</v>
      </c>
      <c r="FU188" s="7">
        <v>3.1</v>
      </c>
      <c r="FV188" s="9">
        <v>77.211699999999993</v>
      </c>
      <c r="FX188" s="9">
        <v>92.84</v>
      </c>
      <c r="FY188" s="9">
        <v>90.42</v>
      </c>
      <c r="FZ188" s="9">
        <v>87.48</v>
      </c>
      <c r="GA188" s="9">
        <v>83.58</v>
      </c>
      <c r="GB188" s="9">
        <v>77.83</v>
      </c>
    </row>
    <row r="189" spans="1:184" x14ac:dyDescent="0.35">
      <c r="A189" s="6">
        <f t="shared" si="30"/>
        <v>44816</v>
      </c>
      <c r="B189" s="13">
        <f t="shared" si="24"/>
        <v>9</v>
      </c>
      <c r="C189" s="13">
        <f t="shared" si="25"/>
        <v>2022</v>
      </c>
      <c r="D189">
        <f t="shared" si="26"/>
        <v>202209</v>
      </c>
      <c r="E189">
        <f t="shared" si="27"/>
        <v>3</v>
      </c>
      <c r="F189">
        <f t="shared" si="28"/>
        <v>202203</v>
      </c>
      <c r="G189" t="s">
        <v>375</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77.296400000000006</v>
      </c>
      <c r="FP189" s="7">
        <v>93.45</v>
      </c>
      <c r="FQ189" s="9">
        <v>1.1704000000000001</v>
      </c>
      <c r="FR189" s="7">
        <f t="shared" si="29"/>
        <v>79.844497607655498</v>
      </c>
      <c r="FT189" s="7">
        <v>3.03</v>
      </c>
      <c r="FU189" s="7">
        <v>3.07</v>
      </c>
      <c r="FV189" s="9">
        <v>77.630099999999999</v>
      </c>
      <c r="FX189" s="9">
        <v>94</v>
      </c>
      <c r="FY189" s="9">
        <v>91.68</v>
      </c>
      <c r="FZ189" s="9">
        <v>88.76</v>
      </c>
      <c r="GA189" s="9">
        <v>84.72</v>
      </c>
      <c r="GB189" s="9">
        <v>78.98</v>
      </c>
    </row>
    <row r="190" spans="1:184" x14ac:dyDescent="0.35">
      <c r="A190" s="6">
        <f t="shared" si="30"/>
        <v>44817</v>
      </c>
      <c r="B190" s="13">
        <f t="shared" si="24"/>
        <v>9</v>
      </c>
      <c r="C190" s="13">
        <f t="shared" si="25"/>
        <v>2022</v>
      </c>
      <c r="D190">
        <f t="shared" si="26"/>
        <v>202209</v>
      </c>
      <c r="E190">
        <f t="shared" si="27"/>
        <v>3</v>
      </c>
      <c r="F190">
        <f t="shared" si="28"/>
        <v>202203</v>
      </c>
      <c r="G190" t="s">
        <v>376</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76.787599999999998</v>
      </c>
      <c r="FP190" s="7">
        <v>92.04</v>
      </c>
      <c r="FQ190" s="9">
        <v>1.1540999999999999</v>
      </c>
      <c r="FR190" s="7">
        <f t="shared" si="29"/>
        <v>79.750454899922033</v>
      </c>
      <c r="FT190" s="7">
        <v>3.19</v>
      </c>
      <c r="FU190" s="7">
        <v>3.17</v>
      </c>
      <c r="FV190" s="9">
        <v>77.112300000000005</v>
      </c>
      <c r="FX190" s="9">
        <v>93.17</v>
      </c>
      <c r="FY190" s="9">
        <v>90.88</v>
      </c>
      <c r="FZ190" s="9">
        <v>87.82</v>
      </c>
      <c r="GA190" s="9">
        <v>84.06</v>
      </c>
      <c r="GB190" s="9">
        <v>78.84</v>
      </c>
    </row>
    <row r="191" spans="1:184" x14ac:dyDescent="0.35">
      <c r="A191" s="6">
        <f t="shared" si="30"/>
        <v>44818</v>
      </c>
      <c r="B191" s="13">
        <f t="shared" si="24"/>
        <v>9</v>
      </c>
      <c r="C191" s="13">
        <f t="shared" si="25"/>
        <v>2022</v>
      </c>
      <c r="D191">
        <f t="shared" si="26"/>
        <v>202209</v>
      </c>
      <c r="E191">
        <f t="shared" si="27"/>
        <v>3</v>
      </c>
      <c r="F191">
        <f t="shared" si="28"/>
        <v>202203</v>
      </c>
      <c r="G191" t="s">
        <v>377</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77.141599999999997</v>
      </c>
      <c r="FP191" s="7">
        <v>92.83</v>
      </c>
      <c r="FQ191" s="9">
        <v>1.1579999999999999</v>
      </c>
      <c r="FR191" s="7">
        <f t="shared" si="29"/>
        <v>80.164075993091544</v>
      </c>
      <c r="FT191" s="7">
        <v>3.16</v>
      </c>
      <c r="FU191" s="7">
        <v>3.14</v>
      </c>
      <c r="FV191" s="9">
        <v>77.457700000000003</v>
      </c>
      <c r="FX191" s="9">
        <v>94.1</v>
      </c>
      <c r="FY191" s="9">
        <v>91.69</v>
      </c>
      <c r="FZ191" s="9">
        <v>88.33</v>
      </c>
      <c r="GA191" s="9">
        <v>84.47</v>
      </c>
      <c r="GB191" s="9">
        <v>79.11</v>
      </c>
    </row>
    <row r="192" spans="1:184" x14ac:dyDescent="0.35">
      <c r="A192" s="6">
        <f t="shared" si="30"/>
        <v>44819</v>
      </c>
      <c r="B192" s="13">
        <f t="shared" si="24"/>
        <v>9</v>
      </c>
      <c r="C192" s="13">
        <f t="shared" si="25"/>
        <v>2022</v>
      </c>
      <c r="D192">
        <f t="shared" si="26"/>
        <v>202209</v>
      </c>
      <c r="E192">
        <f t="shared" si="27"/>
        <v>3</v>
      </c>
      <c r="F192">
        <f t="shared" si="28"/>
        <v>202203</v>
      </c>
      <c r="G192" t="s">
        <v>378</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76.641900000000007</v>
      </c>
      <c r="FP192" s="7">
        <v>89.28</v>
      </c>
      <c r="FQ192" s="9">
        <v>1.149</v>
      </c>
      <c r="FR192" s="7">
        <f t="shared" si="29"/>
        <v>77.702349869451695</v>
      </c>
      <c r="FT192" s="7">
        <v>3.19</v>
      </c>
      <c r="FU192" s="7">
        <v>3.16</v>
      </c>
      <c r="FV192" s="9">
        <v>76.939700000000002</v>
      </c>
      <c r="FX192" s="9">
        <v>90.84</v>
      </c>
      <c r="FY192" s="9">
        <v>88.12</v>
      </c>
      <c r="FZ192" s="9">
        <v>84.7</v>
      </c>
      <c r="GA192" s="9">
        <v>81.23</v>
      </c>
      <c r="GB192" s="9">
        <v>76.52</v>
      </c>
    </row>
    <row r="193" spans="1:184" x14ac:dyDescent="0.35">
      <c r="A193" s="6">
        <f t="shared" si="30"/>
        <v>44820</v>
      </c>
      <c r="B193" s="13">
        <f t="shared" si="24"/>
        <v>9</v>
      </c>
      <c r="C193" s="13">
        <f t="shared" si="25"/>
        <v>2022</v>
      </c>
      <c r="D193">
        <f t="shared" si="26"/>
        <v>202209</v>
      </c>
      <c r="E193">
        <f t="shared" si="27"/>
        <v>3</v>
      </c>
      <c r="F193">
        <f t="shared" si="28"/>
        <v>202203</v>
      </c>
      <c r="G193" t="s">
        <v>379</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76.190299999999993</v>
      </c>
      <c r="FP193" s="7">
        <v>89.43</v>
      </c>
      <c r="FQ193" s="9">
        <v>1.1431</v>
      </c>
      <c r="FR193" s="7">
        <f t="shared" si="29"/>
        <v>78.234625142157299</v>
      </c>
      <c r="FT193" s="7">
        <v>3.2</v>
      </c>
      <c r="FU193" s="7">
        <v>3.14</v>
      </c>
      <c r="FV193" s="9">
        <v>76.483000000000004</v>
      </c>
      <c r="FX193" s="9">
        <v>91.35</v>
      </c>
      <c r="FY193" s="9">
        <v>88.51</v>
      </c>
      <c r="FZ193" s="9">
        <v>84.92</v>
      </c>
      <c r="GA193" s="9">
        <v>81.239999999999995</v>
      </c>
      <c r="GB193" s="9">
        <v>76.459999999999994</v>
      </c>
    </row>
    <row r="194" spans="1:184" x14ac:dyDescent="0.35">
      <c r="A194" s="6">
        <f t="shared" si="30"/>
        <v>44823</v>
      </c>
      <c r="B194" s="13">
        <f t="shared" si="24"/>
        <v>9</v>
      </c>
      <c r="C194" s="13">
        <f t="shared" si="25"/>
        <v>2022</v>
      </c>
      <c r="D194">
        <f t="shared" si="26"/>
        <v>202209</v>
      </c>
      <c r="E194">
        <f t="shared" si="27"/>
        <v>3</v>
      </c>
      <c r="F194">
        <f t="shared" si="28"/>
        <v>202203</v>
      </c>
      <c r="G194" t="s">
        <v>380</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29"/>
        <v>#N/A</v>
      </c>
      <c r="FT194" s="7">
        <v>3.11</v>
      </c>
      <c r="FU194" s="7">
        <v>3.16</v>
      </c>
      <c r="FV194" s="9" t="e">
        <v>#N/A</v>
      </c>
      <c r="FX194" s="9">
        <v>92</v>
      </c>
      <c r="FY194" s="9">
        <v>89.09</v>
      </c>
      <c r="FZ194" s="9">
        <v>85.41</v>
      </c>
      <c r="GA194" s="9">
        <v>81.59</v>
      </c>
      <c r="GB194" s="9">
        <v>76.489999999999995</v>
      </c>
    </row>
    <row r="195" spans="1:184" x14ac:dyDescent="0.35">
      <c r="A195" s="6">
        <f t="shared" si="30"/>
        <v>44824</v>
      </c>
      <c r="B195" s="13">
        <f t="shared" si="24"/>
        <v>9</v>
      </c>
      <c r="C195" s="13">
        <f t="shared" si="25"/>
        <v>2022</v>
      </c>
      <c r="D195">
        <f t="shared" si="26"/>
        <v>202209</v>
      </c>
      <c r="E195">
        <f t="shared" si="27"/>
        <v>3</v>
      </c>
      <c r="F195">
        <f t="shared" si="28"/>
        <v>202203</v>
      </c>
      <c r="G195" t="s">
        <v>381</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76.239900000000006</v>
      </c>
      <c r="FP195" s="7">
        <v>89.62</v>
      </c>
      <c r="FQ195" s="9">
        <v>1.1415</v>
      </c>
      <c r="FR195" s="7">
        <f t="shared" si="29"/>
        <v>78.51073149364872</v>
      </c>
      <c r="FT195" s="7">
        <v>3.29</v>
      </c>
      <c r="FU195" s="7">
        <v>3.29</v>
      </c>
      <c r="FV195" s="9">
        <v>76.547300000000007</v>
      </c>
      <c r="FX195" s="9">
        <v>90.62</v>
      </c>
      <c r="FY195" s="9">
        <v>87.85</v>
      </c>
      <c r="FZ195" s="9">
        <v>84.14</v>
      </c>
      <c r="GA195" s="9">
        <v>80.22</v>
      </c>
      <c r="GB195" s="9">
        <v>74.81</v>
      </c>
    </row>
    <row r="196" spans="1:184" x14ac:dyDescent="0.35">
      <c r="A196" s="6">
        <f t="shared" si="30"/>
        <v>44825</v>
      </c>
      <c r="B196" s="13">
        <f t="shared" si="24"/>
        <v>9</v>
      </c>
      <c r="C196" s="13">
        <f t="shared" si="25"/>
        <v>2022</v>
      </c>
      <c r="D196">
        <f t="shared" si="26"/>
        <v>202209</v>
      </c>
      <c r="E196">
        <f t="shared" si="27"/>
        <v>3</v>
      </c>
      <c r="F196">
        <f t="shared" si="28"/>
        <v>202203</v>
      </c>
      <c r="G196" t="s">
        <v>382</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76.230199999999996</v>
      </c>
      <c r="FP196" s="7">
        <v>89.86</v>
      </c>
      <c r="FQ196" s="9">
        <v>1.1333</v>
      </c>
      <c r="FR196" s="7">
        <f t="shared" si="29"/>
        <v>79.290567369628519</v>
      </c>
      <c r="FT196" s="7">
        <v>3.46</v>
      </c>
      <c r="FU196" s="7">
        <v>3.31</v>
      </c>
      <c r="FV196" s="9">
        <v>76.529700000000005</v>
      </c>
      <c r="FX196" s="9">
        <v>89.83</v>
      </c>
      <c r="FY196" s="9">
        <v>87.31</v>
      </c>
      <c r="FZ196" s="9">
        <v>83.63</v>
      </c>
      <c r="GA196" s="9">
        <v>79.680000000000007</v>
      </c>
      <c r="GB196" s="9">
        <v>74.33</v>
      </c>
    </row>
    <row r="197" spans="1:184" x14ac:dyDescent="0.35">
      <c r="A197" s="6">
        <f t="shared" si="30"/>
        <v>44826</v>
      </c>
      <c r="B197" s="13">
        <f t="shared" si="24"/>
        <v>9</v>
      </c>
      <c r="C197" s="13">
        <f t="shared" si="25"/>
        <v>2022</v>
      </c>
      <c r="D197">
        <f t="shared" si="26"/>
        <v>202209</v>
      </c>
      <c r="E197">
        <f t="shared" si="27"/>
        <v>3</v>
      </c>
      <c r="F197">
        <f t="shared" si="28"/>
        <v>202203</v>
      </c>
      <c r="G197" t="s">
        <v>383</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76.095399999999998</v>
      </c>
      <c r="FP197" s="7">
        <v>90.4</v>
      </c>
      <c r="FQ197" s="9">
        <v>1.1265000000000001</v>
      </c>
      <c r="FR197" s="7">
        <f t="shared" si="29"/>
        <v>80.248557478917007</v>
      </c>
      <c r="FT197" s="7">
        <v>3.59</v>
      </c>
      <c r="FU197" s="7">
        <v>3.5</v>
      </c>
      <c r="FV197" s="9">
        <v>76.416600000000003</v>
      </c>
      <c r="FX197" s="9">
        <v>90.46</v>
      </c>
      <c r="FY197" s="9">
        <v>88.1</v>
      </c>
      <c r="FZ197" s="9">
        <v>84.48</v>
      </c>
      <c r="GA197" s="9">
        <v>80.400000000000006</v>
      </c>
      <c r="GB197" s="9">
        <v>74.87</v>
      </c>
    </row>
    <row r="198" spans="1:184" x14ac:dyDescent="0.35">
      <c r="A198" s="6">
        <f t="shared" si="30"/>
        <v>44827</v>
      </c>
      <c r="B198" s="13">
        <f t="shared" si="24"/>
        <v>9</v>
      </c>
      <c r="C198" s="13">
        <f t="shared" si="25"/>
        <v>2022</v>
      </c>
      <c r="D198">
        <f t="shared" si="26"/>
        <v>202209</v>
      </c>
      <c r="E198">
        <f t="shared" si="27"/>
        <v>3</v>
      </c>
      <c r="F198">
        <f t="shared" si="28"/>
        <v>202203</v>
      </c>
      <c r="G198" t="s">
        <v>384</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74.136700000000005</v>
      </c>
      <c r="FP198" s="7">
        <v>84.29</v>
      </c>
      <c r="FQ198" s="9">
        <v>1.0896999999999999</v>
      </c>
      <c r="FR198" s="7">
        <f t="shared" si="29"/>
        <v>77.351564650821345</v>
      </c>
      <c r="FT198" s="7">
        <v>3.91</v>
      </c>
      <c r="FU198" s="7">
        <v>3.81</v>
      </c>
      <c r="FV198" s="9">
        <v>74.455500000000001</v>
      </c>
      <c r="FX198" s="9">
        <v>86.15</v>
      </c>
      <c r="FY198" s="9">
        <v>83.61</v>
      </c>
      <c r="FZ198" s="9">
        <v>80.37</v>
      </c>
      <c r="GA198" s="9">
        <v>76.87</v>
      </c>
      <c r="GB198" s="9">
        <v>72.260000000000005</v>
      </c>
    </row>
    <row r="199" spans="1:184" x14ac:dyDescent="0.35">
      <c r="A199" s="6">
        <f t="shared" si="30"/>
        <v>44830</v>
      </c>
      <c r="B199" s="13">
        <f t="shared" si="24"/>
        <v>9</v>
      </c>
      <c r="C199" s="13">
        <f t="shared" si="25"/>
        <v>2022</v>
      </c>
      <c r="D199">
        <f t="shared" si="26"/>
        <v>202209</v>
      </c>
      <c r="E199">
        <f t="shared" si="27"/>
        <v>3</v>
      </c>
      <c r="F199">
        <f t="shared" si="28"/>
        <v>202203</v>
      </c>
      <c r="G199" t="s">
        <v>385</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73.730900000000005</v>
      </c>
      <c r="FP199" s="7">
        <v>82.55</v>
      </c>
      <c r="FQ199" s="9">
        <v>1.0787</v>
      </c>
      <c r="FR199" s="7">
        <f t="shared" si="29"/>
        <v>76.52730138129229</v>
      </c>
      <c r="FT199" s="7">
        <v>4.49</v>
      </c>
      <c r="FU199" s="7">
        <v>4.24</v>
      </c>
      <c r="FV199" s="9">
        <v>74.042599999999993</v>
      </c>
      <c r="FX199" s="9">
        <v>84.06</v>
      </c>
      <c r="FY199" s="9">
        <v>81.34</v>
      </c>
      <c r="FZ199" s="9">
        <v>78.2</v>
      </c>
      <c r="GA199" s="9">
        <v>74.98</v>
      </c>
      <c r="GB199" s="9">
        <v>71.11</v>
      </c>
    </row>
    <row r="200" spans="1:184" x14ac:dyDescent="0.35">
      <c r="A200" s="6">
        <f t="shared" si="30"/>
        <v>44831</v>
      </c>
      <c r="B200" s="13">
        <f t="shared" si="24"/>
        <v>9</v>
      </c>
      <c r="C200" s="13">
        <f t="shared" si="25"/>
        <v>2022</v>
      </c>
      <c r="D200">
        <f t="shared" si="26"/>
        <v>202209</v>
      </c>
      <c r="E200">
        <f t="shared" si="27"/>
        <v>3</v>
      </c>
      <c r="F200">
        <f t="shared" si="28"/>
        <v>202203</v>
      </c>
      <c r="G200" t="s">
        <v>386</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73.766099999999994</v>
      </c>
      <c r="FP200" s="7">
        <v>85.97</v>
      </c>
      <c r="FQ200" s="9">
        <v>1.0773999999999999</v>
      </c>
      <c r="FR200" s="7">
        <f t="shared" si="29"/>
        <v>79.793948394282538</v>
      </c>
      <c r="FT200" s="7">
        <v>4.72</v>
      </c>
      <c r="FU200" s="7">
        <v>4.4800000000000004</v>
      </c>
      <c r="FV200" s="9">
        <v>74.074100000000001</v>
      </c>
      <c r="FX200" s="9">
        <v>86.27</v>
      </c>
      <c r="FY200" s="9">
        <v>83.11</v>
      </c>
      <c r="FZ200" s="9">
        <v>79.459999999999994</v>
      </c>
      <c r="GA200" s="9">
        <v>75.83</v>
      </c>
      <c r="GB200" s="9">
        <v>71.739999999999995</v>
      </c>
    </row>
    <row r="201" spans="1:184" x14ac:dyDescent="0.35">
      <c r="A201" s="6">
        <f t="shared" si="30"/>
        <v>44832</v>
      </c>
      <c r="B201" s="13">
        <f t="shared" si="24"/>
        <v>9</v>
      </c>
      <c r="C201" s="13">
        <f t="shared" si="25"/>
        <v>2022</v>
      </c>
      <c r="D201">
        <f t="shared" si="26"/>
        <v>202209</v>
      </c>
      <c r="E201">
        <f t="shared" si="27"/>
        <v>3</v>
      </c>
      <c r="F201">
        <f t="shared" si="28"/>
        <v>202203</v>
      </c>
      <c r="G201" t="s">
        <v>387</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73.663700000000006</v>
      </c>
      <c r="FP201" s="7">
        <v>89.55</v>
      </c>
      <c r="FQ201" s="9">
        <v>1.0745</v>
      </c>
      <c r="FR201" s="7">
        <f t="shared" si="29"/>
        <v>83.341088878548163</v>
      </c>
      <c r="FT201" s="7">
        <v>4.29</v>
      </c>
      <c r="FU201" s="7">
        <v>4.01</v>
      </c>
      <c r="FV201" s="9">
        <v>73.968800000000002</v>
      </c>
      <c r="FX201" s="9">
        <v>89.32</v>
      </c>
      <c r="FY201" s="9">
        <v>86.28</v>
      </c>
      <c r="FZ201" s="9">
        <v>82.23</v>
      </c>
      <c r="GA201" s="9">
        <v>78.17</v>
      </c>
      <c r="GB201" s="9">
        <v>73.67</v>
      </c>
    </row>
    <row r="202" spans="1:184" x14ac:dyDescent="0.35">
      <c r="A202" s="6">
        <f t="shared" si="30"/>
        <v>44833</v>
      </c>
      <c r="B202" s="13">
        <f t="shared" ref="B202:B265" si="31">MONTH(A202)</f>
        <v>9</v>
      </c>
      <c r="C202" s="13">
        <f t="shared" ref="C202:C265" si="32">YEAR(A202)</f>
        <v>2022</v>
      </c>
      <c r="D202">
        <f t="shared" ref="D202:D265" si="33">C202*100+B202</f>
        <v>202209</v>
      </c>
      <c r="E202">
        <f t="shared" ref="E202:E265" si="34">IF(B202&lt;4,1,IF(B202&lt;7,2,IF(B202&lt;10,3,4)))</f>
        <v>3</v>
      </c>
      <c r="F202">
        <f t="shared" ref="F202:F265" si="35">C202*100+E202</f>
        <v>202203</v>
      </c>
      <c r="G202" t="s">
        <v>388</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75.090299999999999</v>
      </c>
      <c r="FP202" s="7">
        <v>89.41</v>
      </c>
      <c r="FQ202" s="9">
        <v>1.1033999999999999</v>
      </c>
      <c r="FR202" s="7">
        <f t="shared" ref="FR202:FR265" si="36">FP202/FQ202</f>
        <v>81.031357621895964</v>
      </c>
      <c r="FT202" s="7">
        <v>4.3499999999999996</v>
      </c>
      <c r="FU202" s="7">
        <v>4.21</v>
      </c>
      <c r="FV202" s="9">
        <v>75.382499999999993</v>
      </c>
      <c r="FX202" s="9">
        <v>88.49</v>
      </c>
      <c r="FY202" s="9">
        <v>85.48</v>
      </c>
      <c r="FZ202" s="9">
        <v>81.47</v>
      </c>
      <c r="GA202" s="9">
        <v>77.27</v>
      </c>
      <c r="GB202" s="9">
        <v>72.7</v>
      </c>
    </row>
    <row r="203" spans="1:184" x14ac:dyDescent="0.35">
      <c r="A203" s="6">
        <f t="shared" si="30"/>
        <v>44834</v>
      </c>
      <c r="B203" s="13">
        <f t="shared" si="31"/>
        <v>9</v>
      </c>
      <c r="C203" s="13">
        <f t="shared" si="32"/>
        <v>2022</v>
      </c>
      <c r="D203">
        <f t="shared" si="33"/>
        <v>202209</v>
      </c>
      <c r="E203">
        <f t="shared" si="34"/>
        <v>3</v>
      </c>
      <c r="F203">
        <f t="shared" si="35"/>
        <v>202203</v>
      </c>
      <c r="G203" t="s">
        <v>389</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75.7667</v>
      </c>
      <c r="FP203" s="7">
        <v>88.9</v>
      </c>
      <c r="FQ203" s="9">
        <v>1.117</v>
      </c>
      <c r="FR203" s="7">
        <f t="shared" si="36"/>
        <v>79.588182632050135</v>
      </c>
      <c r="FT203" s="7">
        <v>4.29</v>
      </c>
      <c r="FU203" s="7">
        <v>4.08</v>
      </c>
      <c r="FV203" s="9">
        <v>76.0304</v>
      </c>
      <c r="FX203" s="9">
        <v>87.96</v>
      </c>
      <c r="FY203" s="9">
        <v>83.52</v>
      </c>
      <c r="FZ203" s="9">
        <v>79.63</v>
      </c>
      <c r="GA203" s="9">
        <v>75.67</v>
      </c>
      <c r="GB203" s="9">
        <v>71.31</v>
      </c>
    </row>
    <row r="204" spans="1:184" x14ac:dyDescent="0.35">
      <c r="A204" s="6">
        <f t="shared" si="30"/>
        <v>44837</v>
      </c>
      <c r="B204" s="13">
        <f t="shared" si="31"/>
        <v>10</v>
      </c>
      <c r="C204" s="13">
        <f t="shared" si="32"/>
        <v>2022</v>
      </c>
      <c r="D204">
        <f t="shared" si="33"/>
        <v>202210</v>
      </c>
      <c r="E204">
        <f t="shared" si="34"/>
        <v>4</v>
      </c>
      <c r="F204">
        <f t="shared" si="35"/>
        <v>202204</v>
      </c>
      <c r="G204" t="s">
        <v>390</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76.412999999999997</v>
      </c>
      <c r="FP204" s="7">
        <v>90.68</v>
      </c>
      <c r="FQ204" s="9">
        <v>1.1279999999999999</v>
      </c>
      <c r="FR204" s="7">
        <f t="shared" si="36"/>
        <v>80.390070921985824</v>
      </c>
      <c r="FT204" s="7">
        <v>4.0199999999999996</v>
      </c>
      <c r="FU204" s="7">
        <v>3.96</v>
      </c>
      <c r="FV204" s="9">
        <v>76.706199999999995</v>
      </c>
      <c r="FX204" s="9">
        <v>88.86</v>
      </c>
      <c r="FY204" s="9">
        <v>85.22</v>
      </c>
      <c r="FZ204" s="9">
        <v>81.56</v>
      </c>
      <c r="GA204" s="9">
        <v>77.66</v>
      </c>
      <c r="GB204" s="9">
        <v>72.94</v>
      </c>
    </row>
    <row r="205" spans="1:184" x14ac:dyDescent="0.35">
      <c r="A205" s="6">
        <f t="shared" si="30"/>
        <v>44838</v>
      </c>
      <c r="B205" s="13">
        <f t="shared" si="31"/>
        <v>10</v>
      </c>
      <c r="C205" s="13">
        <f t="shared" si="32"/>
        <v>2022</v>
      </c>
      <c r="D205">
        <f t="shared" si="33"/>
        <v>202210</v>
      </c>
      <c r="E205">
        <f t="shared" si="34"/>
        <v>4</v>
      </c>
      <c r="F205">
        <f t="shared" si="35"/>
        <v>202204</v>
      </c>
      <c r="G205" t="s">
        <v>391</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76.650300000000001</v>
      </c>
      <c r="FP205" s="7">
        <v>93.74</v>
      </c>
      <c r="FQ205" s="9">
        <v>1.1404000000000001</v>
      </c>
      <c r="FR205" s="7">
        <f t="shared" si="36"/>
        <v>82.19922834093299</v>
      </c>
      <c r="FT205" s="7">
        <v>3.88</v>
      </c>
      <c r="FU205" s="7">
        <v>3.86</v>
      </c>
      <c r="FV205" s="9">
        <v>76.948999999999998</v>
      </c>
      <c r="FX205" s="9">
        <v>91.8</v>
      </c>
      <c r="FY205" s="9">
        <v>87.99</v>
      </c>
      <c r="FZ205" s="9">
        <v>84.19</v>
      </c>
      <c r="GA205" s="9">
        <v>80.02</v>
      </c>
      <c r="GB205" s="9">
        <v>74.680000000000007</v>
      </c>
    </row>
    <row r="206" spans="1:184" x14ac:dyDescent="0.35">
      <c r="A206" s="6">
        <f t="shared" si="30"/>
        <v>44839</v>
      </c>
      <c r="B206" s="13">
        <f t="shared" si="31"/>
        <v>10</v>
      </c>
      <c r="C206" s="13">
        <f t="shared" si="32"/>
        <v>2022</v>
      </c>
      <c r="D206">
        <f t="shared" si="33"/>
        <v>202210</v>
      </c>
      <c r="E206">
        <f t="shared" si="34"/>
        <v>4</v>
      </c>
      <c r="F206">
        <f t="shared" si="35"/>
        <v>202204</v>
      </c>
      <c r="G206" t="s">
        <v>392</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76.010499999999993</v>
      </c>
      <c r="FP206" s="7">
        <v>94.35</v>
      </c>
      <c r="FQ206" s="9">
        <v>1.1245000000000001</v>
      </c>
      <c r="FR206" s="7">
        <f t="shared" si="36"/>
        <v>83.903957314361932</v>
      </c>
      <c r="FT206" s="7">
        <v>4</v>
      </c>
      <c r="FU206" s="7">
        <v>4.03</v>
      </c>
      <c r="FV206" s="9">
        <v>76.295500000000004</v>
      </c>
      <c r="FX206" s="9">
        <v>93.37</v>
      </c>
      <c r="FY206" s="9">
        <v>89.86</v>
      </c>
      <c r="FZ206" s="9">
        <v>86.15</v>
      </c>
      <c r="GA206" s="9">
        <v>81.88</v>
      </c>
      <c r="GB206" s="9">
        <v>76.22</v>
      </c>
    </row>
    <row r="207" spans="1:184" x14ac:dyDescent="0.35">
      <c r="A207" s="6">
        <f t="shared" ref="A207:A270" si="37">+A202+7</f>
        <v>44840</v>
      </c>
      <c r="B207" s="13">
        <f t="shared" si="31"/>
        <v>10</v>
      </c>
      <c r="C207" s="13">
        <f t="shared" si="32"/>
        <v>2022</v>
      </c>
      <c r="D207">
        <f t="shared" si="33"/>
        <v>202210</v>
      </c>
      <c r="E207">
        <f t="shared" si="34"/>
        <v>4</v>
      </c>
      <c r="F207">
        <f t="shared" si="35"/>
        <v>202204</v>
      </c>
      <c r="G207" t="s">
        <v>393</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75.787800000000004</v>
      </c>
      <c r="FP207" s="7">
        <v>95.65</v>
      </c>
      <c r="FQ207" s="9">
        <v>1.1198999999999999</v>
      </c>
      <c r="FR207" s="7">
        <f t="shared" si="36"/>
        <v>85.409411554603096</v>
      </c>
      <c r="FT207" s="7">
        <v>4.13</v>
      </c>
      <c r="FU207" s="7">
        <v>4.1900000000000004</v>
      </c>
      <c r="FV207" s="9">
        <v>76.069500000000005</v>
      </c>
      <c r="FX207" s="9">
        <v>94.42</v>
      </c>
      <c r="FY207" s="9">
        <v>90.95</v>
      </c>
      <c r="FZ207" s="9">
        <v>87.27</v>
      </c>
      <c r="GA207" s="9">
        <v>82.93</v>
      </c>
      <c r="GB207" s="9">
        <v>77.14</v>
      </c>
    </row>
    <row r="208" spans="1:184" x14ac:dyDescent="0.35">
      <c r="A208" s="6">
        <f t="shared" si="37"/>
        <v>44841</v>
      </c>
      <c r="B208" s="13">
        <f t="shared" si="31"/>
        <v>10</v>
      </c>
      <c r="C208" s="13">
        <f t="shared" si="32"/>
        <v>2022</v>
      </c>
      <c r="D208">
        <f t="shared" si="33"/>
        <v>202210</v>
      </c>
      <c r="E208">
        <f t="shared" si="34"/>
        <v>4</v>
      </c>
      <c r="F208">
        <f t="shared" si="35"/>
        <v>202204</v>
      </c>
      <c r="G208" t="s">
        <v>394</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75.578100000000006</v>
      </c>
      <c r="FP208" s="7">
        <v>98.88</v>
      </c>
      <c r="FQ208" s="9">
        <v>1.1116999999999999</v>
      </c>
      <c r="FR208" s="7">
        <f t="shared" si="36"/>
        <v>88.944859224610965</v>
      </c>
      <c r="FT208" s="7">
        <v>4.0599999999999996</v>
      </c>
      <c r="FU208" s="7">
        <v>4.26</v>
      </c>
      <c r="FV208" s="9">
        <v>75.846199999999996</v>
      </c>
      <c r="FX208" s="9">
        <v>97.92</v>
      </c>
      <c r="FY208" s="9">
        <v>93.92</v>
      </c>
      <c r="FZ208" s="9">
        <v>89.8</v>
      </c>
      <c r="GA208" s="9">
        <v>85.01</v>
      </c>
      <c r="GB208" s="9">
        <v>78.53</v>
      </c>
    </row>
    <row r="209" spans="1:184" x14ac:dyDescent="0.35">
      <c r="A209" s="6">
        <f t="shared" si="37"/>
        <v>44844</v>
      </c>
      <c r="B209" s="13">
        <f t="shared" si="31"/>
        <v>10</v>
      </c>
      <c r="C209" s="13">
        <f t="shared" si="32"/>
        <v>2022</v>
      </c>
      <c r="D209">
        <f t="shared" si="33"/>
        <v>202210</v>
      </c>
      <c r="E209">
        <f t="shared" si="34"/>
        <v>4</v>
      </c>
      <c r="F209">
        <f t="shared" si="35"/>
        <v>202204</v>
      </c>
      <c r="G209" t="s">
        <v>395</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75.468000000000004</v>
      </c>
      <c r="FP209" s="7">
        <v>97.13</v>
      </c>
      <c r="FQ209" s="9">
        <v>1.1048</v>
      </c>
      <c r="FR209" s="7">
        <f t="shared" si="36"/>
        <v>87.916364952932653</v>
      </c>
      <c r="FT209" s="7">
        <v>4.34</v>
      </c>
      <c r="FU209" s="7">
        <v>4.46</v>
      </c>
      <c r="FV209" s="9">
        <v>75.7346</v>
      </c>
      <c r="FX209" s="9">
        <v>96.19</v>
      </c>
      <c r="FY209" s="9">
        <v>92.49</v>
      </c>
      <c r="FZ209" s="9">
        <v>88.48</v>
      </c>
      <c r="GA209" s="9">
        <v>83.83</v>
      </c>
      <c r="GB209" s="9">
        <v>77.69</v>
      </c>
    </row>
    <row r="210" spans="1:184" x14ac:dyDescent="0.35">
      <c r="A210" s="6">
        <f t="shared" si="37"/>
        <v>44845</v>
      </c>
      <c r="B210" s="13">
        <f t="shared" si="31"/>
        <v>10</v>
      </c>
      <c r="C210" s="13">
        <f t="shared" si="32"/>
        <v>2022</v>
      </c>
      <c r="D210">
        <f t="shared" si="33"/>
        <v>202210</v>
      </c>
      <c r="E210">
        <f t="shared" si="34"/>
        <v>4</v>
      </c>
      <c r="F210">
        <f t="shared" si="35"/>
        <v>202204</v>
      </c>
      <c r="G210" t="s">
        <v>396</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75.786699999999996</v>
      </c>
      <c r="FP210" s="7">
        <v>95.17</v>
      </c>
      <c r="FQ210" s="9">
        <v>1.1083000000000001</v>
      </c>
      <c r="FR210" s="7">
        <f t="shared" si="36"/>
        <v>85.870251736894346</v>
      </c>
      <c r="FT210" s="7">
        <v>4.18</v>
      </c>
      <c r="FU210" s="7">
        <v>4.4400000000000004</v>
      </c>
      <c r="FV210" s="9">
        <v>76.031400000000005</v>
      </c>
      <c r="FX210" s="9">
        <v>94.29</v>
      </c>
      <c r="FY210" s="9">
        <v>90.7</v>
      </c>
      <c r="FZ210" s="9">
        <v>86.65</v>
      </c>
      <c r="GA210" s="9">
        <v>82.06</v>
      </c>
      <c r="GB210" s="9">
        <v>76.540000000000006</v>
      </c>
    </row>
    <row r="211" spans="1:184" x14ac:dyDescent="0.35">
      <c r="A211" s="6">
        <f t="shared" si="37"/>
        <v>44846</v>
      </c>
      <c r="B211" s="13">
        <f t="shared" si="31"/>
        <v>10</v>
      </c>
      <c r="C211" s="13">
        <f t="shared" si="32"/>
        <v>2022</v>
      </c>
      <c r="D211">
        <f t="shared" si="33"/>
        <v>202210</v>
      </c>
      <c r="E211">
        <f t="shared" si="34"/>
        <v>4</v>
      </c>
      <c r="F211">
        <f t="shared" si="35"/>
        <v>202204</v>
      </c>
      <c r="G211" t="s">
        <v>397</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75.719399999999993</v>
      </c>
      <c r="FP211" s="7">
        <v>93.44</v>
      </c>
      <c r="FQ211" s="9">
        <v>1.1072</v>
      </c>
      <c r="FR211" s="7">
        <f t="shared" si="36"/>
        <v>84.393063583815035</v>
      </c>
      <c r="FT211" s="7">
        <v>4</v>
      </c>
      <c r="FU211" s="7">
        <v>4.43</v>
      </c>
      <c r="FV211" s="9">
        <v>75.956100000000006</v>
      </c>
      <c r="FX211" s="9">
        <v>92.45</v>
      </c>
      <c r="FY211" s="9">
        <v>89.16</v>
      </c>
      <c r="FZ211" s="9">
        <v>85.25</v>
      </c>
      <c r="GA211" s="9">
        <v>80.75</v>
      </c>
      <c r="GB211" s="9">
        <v>75.3</v>
      </c>
    </row>
    <row r="212" spans="1:184" x14ac:dyDescent="0.35">
      <c r="A212" s="6">
        <f t="shared" si="37"/>
        <v>44847</v>
      </c>
      <c r="B212" s="13">
        <f t="shared" si="31"/>
        <v>10</v>
      </c>
      <c r="C212" s="13">
        <f t="shared" si="32"/>
        <v>2022</v>
      </c>
      <c r="D212">
        <f t="shared" si="33"/>
        <v>202210</v>
      </c>
      <c r="E212">
        <f t="shared" si="34"/>
        <v>4</v>
      </c>
      <c r="F212">
        <f t="shared" si="35"/>
        <v>202204</v>
      </c>
      <c r="G212" t="s">
        <v>398</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76.859099999999998</v>
      </c>
      <c r="FP212" s="7">
        <v>95.16</v>
      </c>
      <c r="FQ212" s="9">
        <v>1.1236999999999999</v>
      </c>
      <c r="FR212" s="7">
        <f t="shared" si="36"/>
        <v>84.684524339236461</v>
      </c>
      <c r="FT212" s="7">
        <v>3.78</v>
      </c>
      <c r="FU212" s="7">
        <v>4.18</v>
      </c>
      <c r="FV212" s="9">
        <v>77.111500000000007</v>
      </c>
      <c r="FX212" s="9">
        <v>94.57</v>
      </c>
      <c r="FY212" s="9">
        <v>91.21</v>
      </c>
      <c r="FZ212" s="9">
        <v>87.14</v>
      </c>
      <c r="GA212" s="9">
        <v>82.39</v>
      </c>
      <c r="GB212" s="9">
        <v>76.39</v>
      </c>
    </row>
    <row r="213" spans="1:184" x14ac:dyDescent="0.35">
      <c r="A213" s="6">
        <f t="shared" si="37"/>
        <v>44848</v>
      </c>
      <c r="B213" s="13">
        <f t="shared" si="31"/>
        <v>10</v>
      </c>
      <c r="C213" s="13">
        <f t="shared" si="32"/>
        <v>2022</v>
      </c>
      <c r="D213">
        <f t="shared" si="33"/>
        <v>202210</v>
      </c>
      <c r="E213">
        <f t="shared" si="34"/>
        <v>4</v>
      </c>
      <c r="F213">
        <f t="shared" si="35"/>
        <v>202204</v>
      </c>
      <c r="G213" t="s">
        <v>399</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76.786699999999996</v>
      </c>
      <c r="FP213" s="7">
        <v>92.22</v>
      </c>
      <c r="FQ213" s="9">
        <v>1.1251</v>
      </c>
      <c r="FR213" s="7">
        <f t="shared" si="36"/>
        <v>81.966047462447776</v>
      </c>
      <c r="FT213" s="7">
        <v>3.93</v>
      </c>
      <c r="FU213" s="7">
        <v>4.37</v>
      </c>
      <c r="FV213" s="9">
        <v>77.054100000000005</v>
      </c>
      <c r="FX213" s="9">
        <v>91.63</v>
      </c>
      <c r="FY213" s="9">
        <v>88.51</v>
      </c>
      <c r="FZ213" s="9">
        <v>84.73</v>
      </c>
      <c r="GA213" s="9">
        <v>80.33</v>
      </c>
      <c r="GB213" s="9">
        <v>74.86</v>
      </c>
    </row>
    <row r="214" spans="1:184" x14ac:dyDescent="0.35">
      <c r="A214" s="6">
        <f t="shared" si="37"/>
        <v>44851</v>
      </c>
      <c r="B214" s="13">
        <f t="shared" si="31"/>
        <v>10</v>
      </c>
      <c r="C214" s="13">
        <f t="shared" si="32"/>
        <v>2022</v>
      </c>
      <c r="D214">
        <f t="shared" si="33"/>
        <v>202210</v>
      </c>
      <c r="E214">
        <f t="shared" si="34"/>
        <v>4</v>
      </c>
      <c r="F214">
        <f t="shared" si="35"/>
        <v>202204</v>
      </c>
      <c r="G214" t="s">
        <v>400</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77.723799999999997</v>
      </c>
      <c r="FP214" s="7">
        <v>91.04</v>
      </c>
      <c r="FQ214" s="9">
        <v>1.1434</v>
      </c>
      <c r="FR214" s="7">
        <f t="shared" si="36"/>
        <v>79.622179464754254</v>
      </c>
      <c r="FT214" s="7">
        <v>3.54</v>
      </c>
      <c r="FU214" s="7">
        <v>3.97</v>
      </c>
      <c r="FV214" s="9">
        <v>78.010900000000007</v>
      </c>
      <c r="FX214" s="9">
        <v>91.62</v>
      </c>
      <c r="FY214" s="9">
        <v>88.58</v>
      </c>
      <c r="FZ214" s="9">
        <v>84.95</v>
      </c>
      <c r="GA214" s="9">
        <v>80.75</v>
      </c>
      <c r="GB214" s="9">
        <v>75.5</v>
      </c>
    </row>
    <row r="215" spans="1:184" x14ac:dyDescent="0.35">
      <c r="A215" s="6">
        <f t="shared" si="37"/>
        <v>44852</v>
      </c>
      <c r="B215" s="13">
        <f t="shared" si="31"/>
        <v>10</v>
      </c>
      <c r="C215" s="13">
        <f t="shared" si="32"/>
        <v>2022</v>
      </c>
      <c r="D215">
        <f t="shared" si="33"/>
        <v>202210</v>
      </c>
      <c r="E215">
        <f t="shared" si="34"/>
        <v>4</v>
      </c>
      <c r="F215">
        <f t="shared" si="35"/>
        <v>202204</v>
      </c>
      <c r="G215" t="s">
        <v>401</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76.805400000000006</v>
      </c>
      <c r="FP215" s="7">
        <v>89.46</v>
      </c>
      <c r="FQ215" s="9">
        <v>1.1322000000000001</v>
      </c>
      <c r="FR215" s="7">
        <f t="shared" si="36"/>
        <v>79.014308426073114</v>
      </c>
      <c r="FT215" s="7">
        <v>3.56</v>
      </c>
      <c r="FU215" s="7">
        <v>3.93</v>
      </c>
      <c r="FV215" s="9">
        <v>77.083500000000001</v>
      </c>
      <c r="FX215" s="9">
        <v>90.03</v>
      </c>
      <c r="FY215" s="9">
        <v>87.13</v>
      </c>
      <c r="FZ215" s="9">
        <v>83.91</v>
      </c>
      <c r="GA215" s="9">
        <v>80.38</v>
      </c>
      <c r="GB215" s="9">
        <v>75.72</v>
      </c>
    </row>
    <row r="216" spans="1:184" x14ac:dyDescent="0.35">
      <c r="A216" s="6">
        <f t="shared" si="37"/>
        <v>44853</v>
      </c>
      <c r="B216" s="13">
        <f t="shared" si="31"/>
        <v>10</v>
      </c>
      <c r="C216" s="13">
        <f t="shared" si="32"/>
        <v>2022</v>
      </c>
      <c r="D216">
        <f t="shared" si="33"/>
        <v>202210</v>
      </c>
      <c r="E216">
        <f t="shared" si="34"/>
        <v>4</v>
      </c>
      <c r="F216">
        <f t="shared" si="35"/>
        <v>202204</v>
      </c>
      <c r="G216" t="s">
        <v>402</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76.723799999999997</v>
      </c>
      <c r="FP216" s="7">
        <v>91.34</v>
      </c>
      <c r="FQ216" s="9">
        <v>1.1259999999999999</v>
      </c>
      <c r="FR216" s="7">
        <f t="shared" si="36"/>
        <v>81.119005328596813</v>
      </c>
      <c r="FT216" s="7">
        <v>3.47</v>
      </c>
      <c r="FU216" s="7">
        <v>3.89</v>
      </c>
      <c r="FV216" s="9">
        <v>77.003600000000006</v>
      </c>
      <c r="FX216" s="9">
        <v>92.41</v>
      </c>
      <c r="FY216" s="9">
        <v>88.85</v>
      </c>
      <c r="FZ216" s="9">
        <v>85.24</v>
      </c>
      <c r="GA216" s="9">
        <v>81.400000000000006</v>
      </c>
      <c r="GB216" s="9">
        <v>76.540000000000006</v>
      </c>
    </row>
    <row r="217" spans="1:184" x14ac:dyDescent="0.35">
      <c r="A217" s="6">
        <f t="shared" si="37"/>
        <v>44854</v>
      </c>
      <c r="B217" s="13">
        <f t="shared" si="31"/>
        <v>10</v>
      </c>
      <c r="C217" s="13">
        <f t="shared" si="32"/>
        <v>2022</v>
      </c>
      <c r="D217">
        <f t="shared" si="33"/>
        <v>202210</v>
      </c>
      <c r="E217">
        <f t="shared" si="34"/>
        <v>4</v>
      </c>
      <c r="F217">
        <f t="shared" si="35"/>
        <v>202204</v>
      </c>
      <c r="G217" t="s">
        <v>403</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76.904399999999995</v>
      </c>
      <c r="FP217" s="7">
        <v>91.52</v>
      </c>
      <c r="FQ217" s="9">
        <v>1.1318999999999999</v>
      </c>
      <c r="FR217" s="7">
        <f t="shared" si="36"/>
        <v>80.855199222546162</v>
      </c>
      <c r="FT217" s="7">
        <v>3.57</v>
      </c>
      <c r="FU217" s="7">
        <v>3.94</v>
      </c>
      <c r="FV217" s="9">
        <v>77.199100000000001</v>
      </c>
      <c r="FX217" s="9">
        <v>92.38</v>
      </c>
      <c r="FY217" s="9">
        <v>88.61</v>
      </c>
      <c r="FZ217" s="9">
        <v>84.75</v>
      </c>
      <c r="GA217" s="9">
        <v>80.81</v>
      </c>
      <c r="GB217" s="9">
        <v>76.19</v>
      </c>
    </row>
    <row r="218" spans="1:184" x14ac:dyDescent="0.35">
      <c r="A218" s="6">
        <f t="shared" si="37"/>
        <v>44855</v>
      </c>
      <c r="B218" s="13">
        <f t="shared" si="31"/>
        <v>10</v>
      </c>
      <c r="C218" s="13">
        <f t="shared" si="32"/>
        <v>2022</v>
      </c>
      <c r="D218">
        <f t="shared" si="33"/>
        <v>202210</v>
      </c>
      <c r="E218">
        <f t="shared" si="34"/>
        <v>4</v>
      </c>
      <c r="F218">
        <f t="shared" si="35"/>
        <v>202204</v>
      </c>
      <c r="G218" t="s">
        <v>404</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76.124899999999997</v>
      </c>
      <c r="FP218" s="7">
        <v>91.82</v>
      </c>
      <c r="FQ218" s="9">
        <v>1.1126</v>
      </c>
      <c r="FR218" s="7">
        <f t="shared" si="36"/>
        <v>82.527413266223249</v>
      </c>
      <c r="FT218" s="7">
        <v>3.72</v>
      </c>
      <c r="FU218" s="7">
        <v>4.0599999999999996</v>
      </c>
      <c r="FV218" s="9">
        <v>76.415999999999997</v>
      </c>
      <c r="FX218" s="9">
        <v>93.5</v>
      </c>
      <c r="FY218" s="9">
        <v>89.45</v>
      </c>
      <c r="FZ218" s="9">
        <v>85.43</v>
      </c>
      <c r="GA218" s="9">
        <v>81.209999999999994</v>
      </c>
      <c r="GB218" s="9">
        <v>76.14</v>
      </c>
    </row>
    <row r="219" spans="1:184" x14ac:dyDescent="0.35">
      <c r="A219" s="6">
        <f t="shared" si="37"/>
        <v>44858</v>
      </c>
      <c r="B219" s="13">
        <f t="shared" si="31"/>
        <v>10</v>
      </c>
      <c r="C219" s="13">
        <f t="shared" si="32"/>
        <v>2022</v>
      </c>
      <c r="D219">
        <f t="shared" si="33"/>
        <v>202210</v>
      </c>
      <c r="E219">
        <f t="shared" si="34"/>
        <v>4</v>
      </c>
      <c r="F219">
        <f t="shared" si="35"/>
        <v>202204</v>
      </c>
      <c r="G219" t="s">
        <v>405</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76.781300000000002</v>
      </c>
      <c r="FP219" s="7">
        <v>91.57</v>
      </c>
      <c r="FQ219" s="9">
        <v>1.1314</v>
      </c>
      <c r="FR219" s="7">
        <f t="shared" si="36"/>
        <v>80.935124624359204</v>
      </c>
      <c r="FT219" s="7">
        <v>3.38</v>
      </c>
      <c r="FU219" s="7">
        <v>3.71</v>
      </c>
      <c r="FV219" s="9">
        <v>77.043800000000005</v>
      </c>
      <c r="FX219" s="9">
        <v>93.26</v>
      </c>
      <c r="FY219" s="9">
        <v>89.43</v>
      </c>
      <c r="FZ219" s="9">
        <v>85.6</v>
      </c>
      <c r="GA219" s="9">
        <v>81.349999999999994</v>
      </c>
      <c r="GB219" s="9">
        <v>75.95</v>
      </c>
    </row>
    <row r="220" spans="1:184" x14ac:dyDescent="0.35">
      <c r="A220" s="6">
        <f t="shared" si="37"/>
        <v>44859</v>
      </c>
      <c r="B220" s="13">
        <f t="shared" si="31"/>
        <v>10</v>
      </c>
      <c r="C220" s="13">
        <f t="shared" si="32"/>
        <v>2022</v>
      </c>
      <c r="D220">
        <f t="shared" si="33"/>
        <v>202210</v>
      </c>
      <c r="E220">
        <f t="shared" si="34"/>
        <v>4</v>
      </c>
      <c r="F220">
        <f t="shared" si="35"/>
        <v>202204</v>
      </c>
      <c r="G220" t="s">
        <v>406</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77.45</v>
      </c>
      <c r="FP220" s="7">
        <v>91.76</v>
      </c>
      <c r="FQ220" s="9">
        <v>1.1457999999999999</v>
      </c>
      <c r="FR220" s="7">
        <f t="shared" si="36"/>
        <v>80.083784255541985</v>
      </c>
      <c r="FT220" s="7">
        <v>3.32</v>
      </c>
      <c r="FU220" s="7">
        <v>3.63</v>
      </c>
      <c r="FV220" s="9">
        <v>77.720100000000002</v>
      </c>
      <c r="FX220" s="9">
        <v>93.52</v>
      </c>
      <c r="FY220" s="9">
        <v>90.1</v>
      </c>
      <c r="FZ220" s="9">
        <v>86.44</v>
      </c>
      <c r="GA220" s="9">
        <v>82.25</v>
      </c>
      <c r="GB220" s="9">
        <v>76.98</v>
      </c>
    </row>
    <row r="221" spans="1:184" x14ac:dyDescent="0.35">
      <c r="A221" s="6">
        <f t="shared" si="37"/>
        <v>44860</v>
      </c>
      <c r="B221" s="13">
        <f t="shared" si="31"/>
        <v>10</v>
      </c>
      <c r="C221" s="13">
        <f t="shared" si="32"/>
        <v>2022</v>
      </c>
      <c r="D221">
        <f t="shared" si="33"/>
        <v>202210</v>
      </c>
      <c r="E221">
        <f t="shared" si="34"/>
        <v>4</v>
      </c>
      <c r="F221">
        <f t="shared" si="35"/>
        <v>202204</v>
      </c>
      <c r="G221" t="s">
        <v>407</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77.823700000000002</v>
      </c>
      <c r="FP221" s="7">
        <v>92.93</v>
      </c>
      <c r="FQ221" s="9">
        <v>1.1599999999999999</v>
      </c>
      <c r="FR221" s="7">
        <f t="shared" si="36"/>
        <v>80.112068965517253</v>
      </c>
      <c r="FT221" s="7">
        <v>3.28</v>
      </c>
      <c r="FU221" s="7">
        <v>3.58</v>
      </c>
      <c r="FV221" s="9">
        <v>78.088399999999993</v>
      </c>
      <c r="FX221" s="9">
        <v>95.69</v>
      </c>
      <c r="FY221" s="9">
        <v>92.09</v>
      </c>
      <c r="FZ221" s="9">
        <v>88.19</v>
      </c>
      <c r="GA221" s="9">
        <v>83.7</v>
      </c>
      <c r="GB221" s="9">
        <v>78.099999999999994</v>
      </c>
    </row>
    <row r="222" spans="1:184" x14ac:dyDescent="0.35">
      <c r="A222" s="6">
        <f t="shared" si="37"/>
        <v>44861</v>
      </c>
      <c r="B222" s="13">
        <f t="shared" si="31"/>
        <v>10</v>
      </c>
      <c r="C222" s="13">
        <f t="shared" si="32"/>
        <v>2022</v>
      </c>
      <c r="D222">
        <f t="shared" si="33"/>
        <v>202210</v>
      </c>
      <c r="E222">
        <f t="shared" si="34"/>
        <v>4</v>
      </c>
      <c r="F222">
        <f t="shared" si="35"/>
        <v>202204</v>
      </c>
      <c r="G222" t="s">
        <v>408</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77.873500000000007</v>
      </c>
      <c r="FP222" s="7">
        <v>94.17</v>
      </c>
      <c r="FQ222" s="9">
        <v>1.1580999999999999</v>
      </c>
      <c r="FR222" s="7">
        <f t="shared" si="36"/>
        <v>81.314221569812631</v>
      </c>
      <c r="FT222" s="7">
        <v>3.08</v>
      </c>
      <c r="FU222" s="7">
        <v>3.41</v>
      </c>
      <c r="FV222" s="9">
        <v>78.150300000000001</v>
      </c>
      <c r="FX222" s="9">
        <v>96.96</v>
      </c>
      <c r="FY222" s="9">
        <v>93.25</v>
      </c>
      <c r="FZ222" s="9">
        <v>89.14</v>
      </c>
      <c r="GA222" s="9">
        <v>84.5</v>
      </c>
      <c r="GB222" s="9">
        <v>78.8</v>
      </c>
    </row>
    <row r="223" spans="1:184" x14ac:dyDescent="0.35">
      <c r="A223" s="6">
        <f t="shared" si="37"/>
        <v>44862</v>
      </c>
      <c r="B223" s="13">
        <f t="shared" si="31"/>
        <v>10</v>
      </c>
      <c r="C223" s="13">
        <f t="shared" si="32"/>
        <v>2022</v>
      </c>
      <c r="D223">
        <f t="shared" si="33"/>
        <v>202210</v>
      </c>
      <c r="E223">
        <f t="shared" si="34"/>
        <v>4</v>
      </c>
      <c r="F223">
        <f t="shared" si="35"/>
        <v>202204</v>
      </c>
      <c r="G223" t="s">
        <v>409</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78.254499999999993</v>
      </c>
      <c r="FP223" s="7">
        <v>94.64</v>
      </c>
      <c r="FQ223" s="9">
        <v>1.1592</v>
      </c>
      <c r="FR223" s="7">
        <f t="shared" si="36"/>
        <v>81.642512077294683</v>
      </c>
      <c r="FT223" s="7">
        <v>3.23</v>
      </c>
      <c r="FU223" s="7">
        <v>3.5</v>
      </c>
      <c r="FV223" s="9">
        <v>78.533799999999999</v>
      </c>
      <c r="FX223" s="9">
        <v>95.77</v>
      </c>
      <c r="FY223" s="9">
        <v>91.86</v>
      </c>
      <c r="FZ223" s="9">
        <v>87.71</v>
      </c>
      <c r="GA223" s="9">
        <v>83.27</v>
      </c>
      <c r="GB223" s="9">
        <v>77.81</v>
      </c>
    </row>
    <row r="224" spans="1:184" x14ac:dyDescent="0.35">
      <c r="A224" s="6">
        <f t="shared" si="37"/>
        <v>44865</v>
      </c>
      <c r="B224" s="13">
        <f t="shared" si="31"/>
        <v>10</v>
      </c>
      <c r="C224" s="13">
        <f t="shared" si="32"/>
        <v>2022</v>
      </c>
      <c r="D224">
        <f t="shared" si="33"/>
        <v>202210</v>
      </c>
      <c r="E224">
        <f t="shared" si="34"/>
        <v>4</v>
      </c>
      <c r="F224">
        <f t="shared" si="35"/>
        <v>202204</v>
      </c>
      <c r="G224" t="s">
        <v>410</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78.072000000000003</v>
      </c>
      <c r="FP224" s="7">
        <v>93.3</v>
      </c>
      <c r="FQ224" s="9">
        <v>1.1514</v>
      </c>
      <c r="FR224" s="7">
        <f t="shared" si="36"/>
        <v>81.031787389265247</v>
      </c>
      <c r="FT224" s="7">
        <v>3.27</v>
      </c>
      <c r="FU224" s="7">
        <v>3.52</v>
      </c>
      <c r="FV224" s="9">
        <v>78.360500000000002</v>
      </c>
      <c r="FX224" s="9">
        <v>94.83</v>
      </c>
      <c r="FY224" s="9">
        <v>91.02</v>
      </c>
      <c r="FZ224" s="9">
        <v>87.03</v>
      </c>
      <c r="GA224" s="9">
        <v>82.76</v>
      </c>
      <c r="GB224" s="9">
        <v>77.75</v>
      </c>
    </row>
    <row r="225" spans="1:184" x14ac:dyDescent="0.35">
      <c r="A225" s="6">
        <f t="shared" si="37"/>
        <v>44866</v>
      </c>
      <c r="B225" s="13">
        <f t="shared" si="31"/>
        <v>11</v>
      </c>
      <c r="C225" s="13">
        <f t="shared" si="32"/>
        <v>2022</v>
      </c>
      <c r="D225">
        <f t="shared" si="33"/>
        <v>202211</v>
      </c>
      <c r="E225">
        <f t="shared" si="34"/>
        <v>4</v>
      </c>
      <c r="F225">
        <f t="shared" si="35"/>
        <v>202204</v>
      </c>
      <c r="G225" t="s">
        <v>411</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77.686499999999995</v>
      </c>
      <c r="FP225" s="7">
        <v>95.12</v>
      </c>
      <c r="FQ225" s="9">
        <v>1.1459999999999999</v>
      </c>
      <c r="FR225" s="7">
        <f t="shared" si="36"/>
        <v>83.001745200698096</v>
      </c>
      <c r="FT225" s="7">
        <v>3.16</v>
      </c>
      <c r="FU225" s="7">
        <v>3.46</v>
      </c>
      <c r="FV225" s="9">
        <v>77.983599999999996</v>
      </c>
      <c r="FX225" s="9">
        <v>94.65</v>
      </c>
      <c r="FY225" s="9">
        <v>91.17</v>
      </c>
      <c r="FZ225" s="9">
        <v>87.51</v>
      </c>
      <c r="GA225" s="9">
        <v>83.35</v>
      </c>
      <c r="GB225" s="9">
        <v>77.900000000000006</v>
      </c>
    </row>
    <row r="226" spans="1:184" x14ac:dyDescent="0.35">
      <c r="A226" s="6">
        <f t="shared" si="37"/>
        <v>44867</v>
      </c>
      <c r="B226" s="13">
        <f t="shared" si="31"/>
        <v>11</v>
      </c>
      <c r="C226" s="13">
        <f t="shared" si="32"/>
        <v>2022</v>
      </c>
      <c r="D226">
        <f t="shared" si="33"/>
        <v>202211</v>
      </c>
      <c r="E226">
        <f t="shared" si="34"/>
        <v>4</v>
      </c>
      <c r="F226">
        <f t="shared" si="35"/>
        <v>202204</v>
      </c>
      <c r="G226" t="s">
        <v>412</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77.700699999999998</v>
      </c>
      <c r="FP226" s="7">
        <v>96.07</v>
      </c>
      <c r="FQ226" s="9">
        <v>1.1463000000000001</v>
      </c>
      <c r="FR226" s="7">
        <f t="shared" si="36"/>
        <v>83.808776062112869</v>
      </c>
      <c r="FT226" s="7">
        <v>3.01</v>
      </c>
      <c r="FU226" s="7">
        <v>3.39</v>
      </c>
      <c r="FV226" s="9">
        <v>77.994500000000002</v>
      </c>
      <c r="FX226" s="9">
        <v>96.16</v>
      </c>
      <c r="FY226" s="9">
        <v>92.85</v>
      </c>
      <c r="FZ226" s="9">
        <v>89.24</v>
      </c>
      <c r="GA226" s="9">
        <v>85.03</v>
      </c>
      <c r="GB226" s="9">
        <v>79.290000000000006</v>
      </c>
    </row>
    <row r="227" spans="1:184" x14ac:dyDescent="0.35">
      <c r="A227" s="6">
        <f t="shared" si="37"/>
        <v>44868</v>
      </c>
      <c r="B227" s="13">
        <f t="shared" si="31"/>
        <v>11</v>
      </c>
      <c r="C227" s="13">
        <f t="shared" si="32"/>
        <v>2022</v>
      </c>
      <c r="D227">
        <f t="shared" si="33"/>
        <v>202211</v>
      </c>
      <c r="E227">
        <f t="shared" si="34"/>
        <v>4</v>
      </c>
      <c r="F227">
        <f t="shared" si="35"/>
        <v>202204</v>
      </c>
      <c r="G227" t="s">
        <v>413</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76.355599999999995</v>
      </c>
      <c r="FP227" s="7">
        <v>95.29</v>
      </c>
      <c r="FQ227" s="9">
        <v>1.1178999999999999</v>
      </c>
      <c r="FR227" s="7">
        <f t="shared" si="36"/>
        <v>85.240182485016561</v>
      </c>
      <c r="FT227" s="7">
        <v>3.07</v>
      </c>
      <c r="FU227" s="7">
        <v>3.5</v>
      </c>
      <c r="FV227" s="9">
        <v>76.650400000000005</v>
      </c>
      <c r="FX227" s="9">
        <v>94.67</v>
      </c>
      <c r="FY227" s="9">
        <v>91.56</v>
      </c>
      <c r="FZ227" s="9">
        <v>88.07</v>
      </c>
      <c r="GA227" s="9">
        <v>83.91</v>
      </c>
      <c r="GB227" s="9">
        <v>78.36</v>
      </c>
    </row>
    <row r="228" spans="1:184" x14ac:dyDescent="0.35">
      <c r="A228" s="6">
        <f t="shared" si="37"/>
        <v>44869</v>
      </c>
      <c r="B228" s="13">
        <f t="shared" si="31"/>
        <v>11</v>
      </c>
      <c r="C228" s="13">
        <f t="shared" si="32"/>
        <v>2022</v>
      </c>
      <c r="D228">
        <f t="shared" si="33"/>
        <v>202211</v>
      </c>
      <c r="E228">
        <f t="shared" si="34"/>
        <v>4</v>
      </c>
      <c r="F228">
        <f t="shared" si="35"/>
        <v>202204</v>
      </c>
      <c r="G228" t="s">
        <v>414</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76.283299999999997</v>
      </c>
      <c r="FP228" s="7">
        <v>99.53</v>
      </c>
      <c r="FQ228" s="9">
        <v>1.1276999999999999</v>
      </c>
      <c r="FR228" s="7">
        <f t="shared" si="36"/>
        <v>88.259288817948047</v>
      </c>
      <c r="FT228" s="7">
        <v>3.05</v>
      </c>
      <c r="FU228" s="7">
        <v>3.54</v>
      </c>
      <c r="FV228" s="9">
        <v>76.588800000000006</v>
      </c>
      <c r="FX228" s="9">
        <v>98.57</v>
      </c>
      <c r="FY228" s="9">
        <v>95.33</v>
      </c>
      <c r="FZ228" s="9">
        <v>91.53</v>
      </c>
      <c r="GA228" s="9">
        <v>86.73</v>
      </c>
      <c r="GB228" s="9">
        <v>80.42</v>
      </c>
    </row>
    <row r="229" spans="1:184" x14ac:dyDescent="0.35">
      <c r="A229" s="6">
        <f t="shared" si="37"/>
        <v>44872</v>
      </c>
      <c r="B229" s="13">
        <f t="shared" si="31"/>
        <v>11</v>
      </c>
      <c r="C229" s="13">
        <f t="shared" si="32"/>
        <v>2022</v>
      </c>
      <c r="D229">
        <f t="shared" si="33"/>
        <v>202211</v>
      </c>
      <c r="E229">
        <f t="shared" si="34"/>
        <v>4</v>
      </c>
      <c r="F229">
        <f t="shared" si="35"/>
        <v>202204</v>
      </c>
      <c r="G229" t="s">
        <v>415</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77.022800000000004</v>
      </c>
      <c r="FP229" s="7">
        <v>99.87</v>
      </c>
      <c r="FQ229" s="9">
        <v>1.1466000000000001</v>
      </c>
      <c r="FR229" s="7">
        <f t="shared" si="36"/>
        <v>87.100994243851389</v>
      </c>
      <c r="FT229" s="7">
        <v>3.22</v>
      </c>
      <c r="FU229" s="7">
        <v>3.64</v>
      </c>
      <c r="FV229" s="9">
        <v>77.332999999999998</v>
      </c>
      <c r="FX229" s="9">
        <v>97.92</v>
      </c>
      <c r="FY229" s="9">
        <v>94.88</v>
      </c>
      <c r="FZ229" s="9">
        <v>91.22</v>
      </c>
      <c r="GA229" s="9">
        <v>86.46</v>
      </c>
      <c r="GB229" s="9">
        <v>80.27</v>
      </c>
    </row>
    <row r="230" spans="1:184" x14ac:dyDescent="0.35">
      <c r="A230" s="6">
        <f t="shared" si="37"/>
        <v>44873</v>
      </c>
      <c r="B230" s="13">
        <f t="shared" si="31"/>
        <v>11</v>
      </c>
      <c r="C230" s="13">
        <f t="shared" si="32"/>
        <v>2022</v>
      </c>
      <c r="D230">
        <f t="shared" si="33"/>
        <v>202211</v>
      </c>
      <c r="E230">
        <f t="shared" si="34"/>
        <v>4</v>
      </c>
      <c r="F230">
        <f t="shared" si="35"/>
        <v>202204</v>
      </c>
      <c r="G230" t="s">
        <v>416</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77.397000000000006</v>
      </c>
      <c r="FP230" s="7">
        <v>96.85</v>
      </c>
      <c r="FQ230" s="9">
        <v>1.1564000000000001</v>
      </c>
      <c r="FR230" s="7">
        <f t="shared" si="36"/>
        <v>83.751297129021083</v>
      </c>
      <c r="FT230" s="7">
        <v>3.24</v>
      </c>
      <c r="FU230" s="7">
        <v>3.55</v>
      </c>
      <c r="FV230" s="9">
        <v>77.708299999999994</v>
      </c>
      <c r="FX230" s="9">
        <v>95.36</v>
      </c>
      <c r="FY230" s="9">
        <v>92.64</v>
      </c>
      <c r="FZ230" s="9">
        <v>89.28</v>
      </c>
      <c r="GA230" s="9">
        <v>84.84</v>
      </c>
      <c r="GB230" s="9">
        <v>78.97</v>
      </c>
    </row>
    <row r="231" spans="1:184" x14ac:dyDescent="0.35">
      <c r="A231" s="6">
        <f t="shared" si="37"/>
        <v>44874</v>
      </c>
      <c r="B231" s="13">
        <f t="shared" si="31"/>
        <v>11</v>
      </c>
      <c r="C231" s="13">
        <f t="shared" si="32"/>
        <v>2022</v>
      </c>
      <c r="D231">
        <f t="shared" si="33"/>
        <v>202211</v>
      </c>
      <c r="E231">
        <f t="shared" si="34"/>
        <v>4</v>
      </c>
      <c r="F231">
        <f t="shared" si="35"/>
        <v>202204</v>
      </c>
      <c r="G231" t="s">
        <v>417</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76.309799999999996</v>
      </c>
      <c r="FP231" s="7">
        <v>93.05</v>
      </c>
      <c r="FQ231" s="9">
        <v>1.1374</v>
      </c>
      <c r="FR231" s="7">
        <f t="shared" si="36"/>
        <v>81.809389836469137</v>
      </c>
      <c r="FT231" s="7">
        <v>3.21</v>
      </c>
      <c r="FU231" s="7">
        <v>3.45</v>
      </c>
      <c r="FV231" s="9">
        <v>76.6126</v>
      </c>
      <c r="FX231" s="9">
        <v>92.65</v>
      </c>
      <c r="FY231" s="9">
        <v>89.91</v>
      </c>
      <c r="FZ231" s="9">
        <v>86.72</v>
      </c>
      <c r="GA231" s="9">
        <v>82.57</v>
      </c>
      <c r="GB231" s="9">
        <v>77.22</v>
      </c>
    </row>
    <row r="232" spans="1:184" x14ac:dyDescent="0.35">
      <c r="A232" s="6">
        <f t="shared" si="37"/>
        <v>44875</v>
      </c>
      <c r="B232" s="13">
        <f t="shared" si="31"/>
        <v>11</v>
      </c>
      <c r="C232" s="13">
        <f t="shared" si="32"/>
        <v>2022</v>
      </c>
      <c r="D232">
        <f t="shared" si="33"/>
        <v>202211</v>
      </c>
      <c r="E232">
        <f t="shared" si="34"/>
        <v>4</v>
      </c>
      <c r="F232">
        <f t="shared" si="35"/>
        <v>202204</v>
      </c>
      <c r="G232" t="s">
        <v>418</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77.567499999999995</v>
      </c>
      <c r="FP232" s="7">
        <v>94.25</v>
      </c>
      <c r="FQ232" s="9">
        <v>1.1677999999999999</v>
      </c>
      <c r="FR232" s="7">
        <f t="shared" si="36"/>
        <v>80.707312896043845</v>
      </c>
      <c r="FT232" s="7">
        <v>3.07</v>
      </c>
      <c r="FU232" s="7">
        <v>3.29</v>
      </c>
      <c r="FV232" s="9">
        <v>77.871399999999994</v>
      </c>
      <c r="FX232" s="9">
        <v>93.67</v>
      </c>
      <c r="FY232" s="9">
        <v>90.71</v>
      </c>
      <c r="FZ232" s="9">
        <v>87.31</v>
      </c>
      <c r="GA232" s="9">
        <v>82.83</v>
      </c>
      <c r="GB232" s="9">
        <v>77.14</v>
      </c>
    </row>
    <row r="233" spans="1:184" x14ac:dyDescent="0.35">
      <c r="A233" s="6">
        <f t="shared" si="37"/>
        <v>44876</v>
      </c>
      <c r="B233" s="13">
        <f t="shared" si="31"/>
        <v>11</v>
      </c>
      <c r="C233" s="13">
        <f t="shared" si="32"/>
        <v>2022</v>
      </c>
      <c r="D233">
        <f t="shared" si="33"/>
        <v>202211</v>
      </c>
      <c r="E233">
        <f t="shared" si="34"/>
        <v>4</v>
      </c>
      <c r="F233">
        <f t="shared" si="35"/>
        <v>202204</v>
      </c>
      <c r="G233" t="s">
        <v>419</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77.3155</v>
      </c>
      <c r="FP233" s="7">
        <v>96.37</v>
      </c>
      <c r="FQ233" s="9">
        <v>1.1774</v>
      </c>
      <c r="FR233" s="7">
        <f t="shared" si="36"/>
        <v>81.849838627484289</v>
      </c>
      <c r="FT233" s="7">
        <v>3.12</v>
      </c>
      <c r="FU233" s="7">
        <v>3.35</v>
      </c>
      <c r="FV233" s="9">
        <v>77.605000000000004</v>
      </c>
      <c r="FX233" s="9">
        <v>95.99</v>
      </c>
      <c r="FY233" s="9">
        <v>92.98</v>
      </c>
      <c r="FZ233" s="9">
        <v>89.45</v>
      </c>
      <c r="GA233" s="9">
        <v>84.66</v>
      </c>
      <c r="GB233" s="9">
        <v>78.73</v>
      </c>
    </row>
    <row r="234" spans="1:184" x14ac:dyDescent="0.35">
      <c r="A234" s="6">
        <f t="shared" si="37"/>
        <v>44879</v>
      </c>
      <c r="B234" s="13">
        <f t="shared" si="31"/>
        <v>11</v>
      </c>
      <c r="C234" s="13">
        <f t="shared" si="32"/>
        <v>2022</v>
      </c>
      <c r="D234">
        <f t="shared" si="33"/>
        <v>202211</v>
      </c>
      <c r="E234">
        <f t="shared" si="34"/>
        <v>4</v>
      </c>
      <c r="F234">
        <f t="shared" si="35"/>
        <v>202204</v>
      </c>
      <c r="G234" t="s">
        <v>420</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76.984300000000005</v>
      </c>
      <c r="FP234" s="7">
        <v>93.59</v>
      </c>
      <c r="FQ234" s="9">
        <v>1.1729000000000001</v>
      </c>
      <c r="FR234" s="7">
        <f t="shared" si="36"/>
        <v>79.79367379998294</v>
      </c>
      <c r="FT234" s="7">
        <v>3.11</v>
      </c>
      <c r="FU234" s="7">
        <v>3.35</v>
      </c>
      <c r="FV234" s="9">
        <v>77.266599999999997</v>
      </c>
      <c r="FX234" s="9">
        <v>93.14</v>
      </c>
      <c r="FY234" s="9">
        <v>90.6</v>
      </c>
      <c r="FZ234" s="9">
        <v>87.53</v>
      </c>
      <c r="GA234" s="9">
        <v>83.34</v>
      </c>
      <c r="GB234" s="9">
        <v>78.040000000000006</v>
      </c>
    </row>
    <row r="235" spans="1:184" x14ac:dyDescent="0.35">
      <c r="A235" s="6">
        <f t="shared" si="37"/>
        <v>44880</v>
      </c>
      <c r="B235" s="13">
        <f t="shared" si="31"/>
        <v>11</v>
      </c>
      <c r="C235" s="13">
        <f t="shared" si="32"/>
        <v>2022</v>
      </c>
      <c r="D235">
        <f t="shared" si="33"/>
        <v>202211</v>
      </c>
      <c r="E235">
        <f t="shared" si="34"/>
        <v>4</v>
      </c>
      <c r="F235">
        <f t="shared" si="35"/>
        <v>202204</v>
      </c>
      <c r="G235" t="s">
        <v>421</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77.858999999999995</v>
      </c>
      <c r="FP235" s="7">
        <v>94.3</v>
      </c>
      <c r="FQ235" s="9">
        <v>1.1895</v>
      </c>
      <c r="FR235" s="7">
        <f t="shared" si="36"/>
        <v>79.277007145859599</v>
      </c>
      <c r="FT235" s="7">
        <v>3.13</v>
      </c>
      <c r="FU235" s="7">
        <v>3.29</v>
      </c>
      <c r="FV235" s="9">
        <v>78.154600000000002</v>
      </c>
      <c r="FX235" s="9">
        <v>93.86</v>
      </c>
      <c r="FY235" s="9">
        <v>91.73</v>
      </c>
      <c r="FZ235" s="9">
        <v>88.9</v>
      </c>
      <c r="GA235" s="9">
        <v>84.74</v>
      </c>
      <c r="GB235" s="9">
        <v>79.37</v>
      </c>
    </row>
    <row r="236" spans="1:184" x14ac:dyDescent="0.35">
      <c r="A236" s="6">
        <f t="shared" si="37"/>
        <v>44881</v>
      </c>
      <c r="B236" s="13">
        <f t="shared" si="31"/>
        <v>11</v>
      </c>
      <c r="C236" s="13">
        <f t="shared" si="32"/>
        <v>2022</v>
      </c>
      <c r="D236">
        <f t="shared" si="33"/>
        <v>202211</v>
      </c>
      <c r="E236">
        <f t="shared" si="34"/>
        <v>4</v>
      </c>
      <c r="F236">
        <f t="shared" si="35"/>
        <v>202204</v>
      </c>
      <c r="G236" t="s">
        <v>422</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77.802300000000002</v>
      </c>
      <c r="FP236" s="7">
        <v>92.61</v>
      </c>
      <c r="FQ236" s="9">
        <v>1.1889000000000001</v>
      </c>
      <c r="FR236" s="7">
        <f t="shared" si="36"/>
        <v>77.895533686601055</v>
      </c>
      <c r="FT236" s="7">
        <v>3</v>
      </c>
      <c r="FU236" s="7">
        <v>3.15</v>
      </c>
      <c r="FV236" s="9">
        <v>78.087900000000005</v>
      </c>
      <c r="FX236" s="9">
        <v>92.86</v>
      </c>
      <c r="FY236" s="9">
        <v>90.57</v>
      </c>
      <c r="FZ236" s="9">
        <v>87.64</v>
      </c>
      <c r="GA236" s="9">
        <v>83.38</v>
      </c>
      <c r="GB236" s="9">
        <v>78.040000000000006</v>
      </c>
    </row>
    <row r="237" spans="1:184" x14ac:dyDescent="0.35">
      <c r="A237" s="6">
        <f t="shared" si="37"/>
        <v>44882</v>
      </c>
      <c r="B237" s="13">
        <f t="shared" si="31"/>
        <v>11</v>
      </c>
      <c r="C237" s="13">
        <f t="shared" si="32"/>
        <v>2022</v>
      </c>
      <c r="D237">
        <f t="shared" si="33"/>
        <v>202211</v>
      </c>
      <c r="E237">
        <f t="shared" si="34"/>
        <v>4</v>
      </c>
      <c r="F237">
        <f t="shared" si="35"/>
        <v>202204</v>
      </c>
      <c r="G237" t="s">
        <v>423</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77.524100000000004</v>
      </c>
      <c r="FP237" s="7">
        <v>91</v>
      </c>
      <c r="FQ237" s="9">
        <v>1.1778</v>
      </c>
      <c r="FR237" s="7">
        <f t="shared" si="36"/>
        <v>77.262693156732894</v>
      </c>
      <c r="FT237" s="7">
        <v>3.11</v>
      </c>
      <c r="FU237" s="7">
        <v>3.19</v>
      </c>
      <c r="FV237" s="9">
        <v>77.806299999999993</v>
      </c>
      <c r="FX237" s="9">
        <v>89.78</v>
      </c>
      <c r="FY237" s="9">
        <v>87.99</v>
      </c>
      <c r="FZ237" s="9">
        <v>85.55</v>
      </c>
      <c r="GA237" s="9">
        <v>81.790000000000006</v>
      </c>
      <c r="GB237" s="9">
        <v>77.17</v>
      </c>
    </row>
    <row r="238" spans="1:184" x14ac:dyDescent="0.35">
      <c r="A238" s="6">
        <f t="shared" si="37"/>
        <v>44883</v>
      </c>
      <c r="B238" s="13">
        <f t="shared" si="31"/>
        <v>11</v>
      </c>
      <c r="C238" s="13">
        <f t="shared" si="32"/>
        <v>2022</v>
      </c>
      <c r="D238">
        <f t="shared" si="33"/>
        <v>202211</v>
      </c>
      <c r="E238">
        <f t="shared" si="34"/>
        <v>4</v>
      </c>
      <c r="F238">
        <f t="shared" si="35"/>
        <v>202204</v>
      </c>
      <c r="G238" t="s">
        <v>424</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78.337199999999996</v>
      </c>
      <c r="FP238" s="7">
        <v>88.93</v>
      </c>
      <c r="FQ238" s="9">
        <v>1.1927000000000001</v>
      </c>
      <c r="FR238" s="7">
        <f t="shared" si="36"/>
        <v>74.561918336547336</v>
      </c>
      <c r="FT238" s="7">
        <v>3.21</v>
      </c>
      <c r="FU238" s="7">
        <v>3.24</v>
      </c>
      <c r="FV238" s="9">
        <v>78.634500000000003</v>
      </c>
      <c r="FX238" s="9">
        <v>87.62</v>
      </c>
      <c r="FY238" s="9">
        <v>86.56</v>
      </c>
      <c r="FZ238" s="9">
        <v>84.57</v>
      </c>
      <c r="GA238" s="9">
        <v>81.14</v>
      </c>
      <c r="GB238" s="9">
        <v>76.849999999999994</v>
      </c>
    </row>
    <row r="239" spans="1:184" x14ac:dyDescent="0.35">
      <c r="A239" s="6">
        <f t="shared" si="37"/>
        <v>44886</v>
      </c>
      <c r="B239" s="13">
        <f t="shared" si="31"/>
        <v>11</v>
      </c>
      <c r="C239" s="13">
        <f t="shared" si="32"/>
        <v>2022</v>
      </c>
      <c r="D239">
        <f t="shared" si="33"/>
        <v>202211</v>
      </c>
      <c r="E239">
        <f t="shared" si="34"/>
        <v>4</v>
      </c>
      <c r="F239">
        <f t="shared" si="35"/>
        <v>202204</v>
      </c>
      <c r="G239" t="s">
        <v>425</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77.990899999999996</v>
      </c>
      <c r="FP239" s="7">
        <v>88.44</v>
      </c>
      <c r="FQ239" s="9">
        <v>1.1786000000000001</v>
      </c>
      <c r="FR239" s="7">
        <f t="shared" si="36"/>
        <v>75.038180892584421</v>
      </c>
      <c r="FT239" s="7">
        <v>3.23</v>
      </c>
      <c r="FU239" s="7">
        <v>3.21</v>
      </c>
      <c r="FV239" s="9">
        <v>78.291499999999999</v>
      </c>
      <c r="FX239" s="9">
        <v>87.45</v>
      </c>
      <c r="FY239" s="9">
        <v>86.67</v>
      </c>
      <c r="FZ239" s="9">
        <v>84.98</v>
      </c>
      <c r="GA239" s="9">
        <v>81.760000000000005</v>
      </c>
      <c r="GB239" s="9">
        <v>77.53</v>
      </c>
    </row>
    <row r="240" spans="1:184" x14ac:dyDescent="0.35">
      <c r="A240" s="6">
        <f t="shared" si="37"/>
        <v>44887</v>
      </c>
      <c r="B240" s="13">
        <f t="shared" si="31"/>
        <v>11</v>
      </c>
      <c r="C240" s="13">
        <f t="shared" si="32"/>
        <v>2022</v>
      </c>
      <c r="D240">
        <f t="shared" si="33"/>
        <v>202211</v>
      </c>
      <c r="E240">
        <f t="shared" si="34"/>
        <v>4</v>
      </c>
      <c r="F240">
        <f t="shared" si="35"/>
        <v>202204</v>
      </c>
      <c r="G240" t="s">
        <v>426</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78.365399999999994</v>
      </c>
      <c r="FP240" s="7">
        <v>88.65</v>
      </c>
      <c r="FQ240" s="9">
        <v>1.1879999999999999</v>
      </c>
      <c r="FR240" s="7">
        <f t="shared" si="36"/>
        <v>74.621212121212125</v>
      </c>
      <c r="FT240" s="7">
        <v>3.12</v>
      </c>
      <c r="FU240" s="7">
        <v>3.13</v>
      </c>
      <c r="FV240" s="9">
        <v>78.669300000000007</v>
      </c>
      <c r="FX240" s="9">
        <v>88.36</v>
      </c>
      <c r="FY240" s="9">
        <v>87.21</v>
      </c>
      <c r="FZ240" s="9">
        <v>85.39</v>
      </c>
      <c r="GA240" s="9">
        <v>82.06</v>
      </c>
      <c r="GB240" s="9">
        <v>77.63</v>
      </c>
    </row>
    <row r="241" spans="1:184" x14ac:dyDescent="0.35">
      <c r="A241" s="6">
        <f t="shared" si="37"/>
        <v>44888</v>
      </c>
      <c r="B241" s="13">
        <f t="shared" si="31"/>
        <v>11</v>
      </c>
      <c r="C241" s="13">
        <f t="shared" si="32"/>
        <v>2022</v>
      </c>
      <c r="D241">
        <f t="shared" si="33"/>
        <v>202211</v>
      </c>
      <c r="E241">
        <f t="shared" si="34"/>
        <v>4</v>
      </c>
      <c r="F241">
        <f t="shared" si="35"/>
        <v>202204</v>
      </c>
      <c r="G241" t="s">
        <v>427</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79.180899999999994</v>
      </c>
      <c r="FP241" s="7">
        <v>85.9</v>
      </c>
      <c r="FQ241" s="9">
        <v>1.2064999999999999</v>
      </c>
      <c r="FR241" s="7">
        <f t="shared" si="36"/>
        <v>71.197679237463745</v>
      </c>
      <c r="FT241" s="7">
        <v>3.22</v>
      </c>
      <c r="FU241" s="7">
        <v>3.01</v>
      </c>
      <c r="FV241" s="9">
        <v>79.481999999999999</v>
      </c>
      <c r="FX241" s="9">
        <v>85.41</v>
      </c>
      <c r="FY241" s="9">
        <v>84.93</v>
      </c>
      <c r="FZ241" s="9">
        <v>83.77</v>
      </c>
      <c r="GA241" s="9">
        <v>80.97</v>
      </c>
      <c r="GB241" s="9">
        <v>76.989999999999995</v>
      </c>
    </row>
    <row r="242" spans="1:184" x14ac:dyDescent="0.35">
      <c r="A242" s="6">
        <f t="shared" si="37"/>
        <v>44889</v>
      </c>
      <c r="B242" s="13">
        <f t="shared" si="31"/>
        <v>11</v>
      </c>
      <c r="C242" s="13">
        <f t="shared" si="32"/>
        <v>2022</v>
      </c>
      <c r="D242">
        <f t="shared" si="33"/>
        <v>202211</v>
      </c>
      <c r="E242">
        <f t="shared" si="34"/>
        <v>4</v>
      </c>
      <c r="F242">
        <f t="shared" si="35"/>
        <v>202204</v>
      </c>
      <c r="G242" t="s">
        <v>428</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79.4786</v>
      </c>
      <c r="FP242" s="7">
        <v>85.59</v>
      </c>
      <c r="FQ242" s="9">
        <v>1.2141999999999999</v>
      </c>
      <c r="FR242" s="7">
        <f t="shared" si="36"/>
        <v>70.490858178224357</v>
      </c>
      <c r="FT242" s="7">
        <v>3.19</v>
      </c>
      <c r="FU242" s="7">
        <v>3.04</v>
      </c>
      <c r="FV242" s="9">
        <v>79.781400000000005</v>
      </c>
      <c r="FX242" s="9">
        <v>85.34</v>
      </c>
      <c r="FY242" s="9">
        <v>85.1</v>
      </c>
      <c r="FZ242" s="9">
        <v>84.1</v>
      </c>
      <c r="GA242" s="9">
        <v>81.3</v>
      </c>
      <c r="GB242" s="9">
        <v>77.33</v>
      </c>
    </row>
    <row r="243" spans="1:184" x14ac:dyDescent="0.35">
      <c r="A243" s="6">
        <f t="shared" si="37"/>
        <v>44890</v>
      </c>
      <c r="B243" s="13">
        <f t="shared" si="31"/>
        <v>11</v>
      </c>
      <c r="C243" s="13">
        <f t="shared" si="32"/>
        <v>2022</v>
      </c>
      <c r="D243">
        <f t="shared" si="33"/>
        <v>202211</v>
      </c>
      <c r="E243">
        <f t="shared" si="34"/>
        <v>4</v>
      </c>
      <c r="F243">
        <f t="shared" si="35"/>
        <v>202204</v>
      </c>
      <c r="G243" t="s">
        <v>429</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79.2316</v>
      </c>
      <c r="FP243" s="7">
        <v>83.4</v>
      </c>
      <c r="FQ243" s="9">
        <v>1.2095</v>
      </c>
      <c r="FR243" s="7">
        <f t="shared" si="36"/>
        <v>68.954113269946262</v>
      </c>
      <c r="FT243" s="7">
        <v>3.26</v>
      </c>
      <c r="FU243" s="7">
        <v>3.11</v>
      </c>
      <c r="FV243" s="9">
        <v>79.53</v>
      </c>
      <c r="FX243" s="9">
        <v>83.63</v>
      </c>
      <c r="FY243" s="9">
        <v>83.54</v>
      </c>
      <c r="FZ243" s="9">
        <v>82.54</v>
      </c>
      <c r="GA243" s="9">
        <v>80</v>
      </c>
      <c r="GB243" s="9">
        <v>76.39</v>
      </c>
    </row>
    <row r="244" spans="1:184" x14ac:dyDescent="0.35">
      <c r="A244" s="6">
        <f t="shared" si="37"/>
        <v>44893</v>
      </c>
      <c r="B244" s="13">
        <f t="shared" si="31"/>
        <v>11</v>
      </c>
      <c r="C244" s="13">
        <f t="shared" si="32"/>
        <v>2022</v>
      </c>
      <c r="D244">
        <f t="shared" si="33"/>
        <v>202211</v>
      </c>
      <c r="E244">
        <f t="shared" si="34"/>
        <v>4</v>
      </c>
      <c r="F244">
        <f t="shared" si="35"/>
        <v>202204</v>
      </c>
      <c r="G244" t="s">
        <v>430</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78.959199999999996</v>
      </c>
      <c r="FP244" s="7">
        <v>83.5</v>
      </c>
      <c r="FQ244" s="9">
        <v>1.204</v>
      </c>
      <c r="FR244" s="7">
        <f t="shared" si="36"/>
        <v>69.352159468438543</v>
      </c>
      <c r="FT244" s="7">
        <v>3.28</v>
      </c>
      <c r="FU244" s="7">
        <v>3.13</v>
      </c>
      <c r="FV244" s="9">
        <v>79.265500000000003</v>
      </c>
      <c r="FX244" s="9">
        <v>83.19</v>
      </c>
      <c r="FY244" s="9">
        <v>83.79</v>
      </c>
      <c r="FZ244" s="9">
        <v>82.88</v>
      </c>
      <c r="GA244" s="9">
        <v>80.489999999999995</v>
      </c>
      <c r="GB244" s="9">
        <v>76.900000000000006</v>
      </c>
    </row>
    <row r="245" spans="1:184" x14ac:dyDescent="0.35">
      <c r="A245" s="6">
        <f t="shared" si="37"/>
        <v>44894</v>
      </c>
      <c r="B245" s="13">
        <f t="shared" si="31"/>
        <v>11</v>
      </c>
      <c r="C245" s="13">
        <f t="shared" si="32"/>
        <v>2022</v>
      </c>
      <c r="D245">
        <f t="shared" si="33"/>
        <v>202211</v>
      </c>
      <c r="E245">
        <f t="shared" si="34"/>
        <v>4</v>
      </c>
      <c r="F245">
        <f t="shared" si="35"/>
        <v>202204</v>
      </c>
      <c r="G245" t="s">
        <v>431</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78.816400000000002</v>
      </c>
      <c r="FP245" s="7">
        <v>83.22</v>
      </c>
      <c r="FQ245" s="9">
        <v>1.2001999999999999</v>
      </c>
      <c r="FR245" s="7">
        <f t="shared" si="36"/>
        <v>69.338443592734549</v>
      </c>
      <c r="FT245" s="7">
        <v>3.24</v>
      </c>
      <c r="FU245" s="7">
        <v>3.12</v>
      </c>
      <c r="FV245" s="9">
        <v>79.134</v>
      </c>
      <c r="FX245" s="9">
        <v>83.03</v>
      </c>
      <c r="FY245" s="9">
        <v>84.24</v>
      </c>
      <c r="FZ245" s="9">
        <v>83.48</v>
      </c>
      <c r="GA245" s="9">
        <v>81.11</v>
      </c>
      <c r="GB245" s="9">
        <v>77.44</v>
      </c>
    </row>
    <row r="246" spans="1:184" x14ac:dyDescent="0.35">
      <c r="A246" s="6">
        <f t="shared" si="37"/>
        <v>44895</v>
      </c>
      <c r="B246" s="13">
        <f t="shared" si="31"/>
        <v>11</v>
      </c>
      <c r="C246" s="13">
        <f t="shared" si="32"/>
        <v>2022</v>
      </c>
      <c r="D246">
        <f t="shared" si="33"/>
        <v>202211</v>
      </c>
      <c r="E246">
        <f t="shared" si="34"/>
        <v>4</v>
      </c>
      <c r="F246">
        <f t="shared" si="35"/>
        <v>202204</v>
      </c>
      <c r="G246" t="s">
        <v>432</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78.407300000000006</v>
      </c>
      <c r="FP246" s="7">
        <v>85.61</v>
      </c>
      <c r="FQ246" s="9">
        <v>1.1912</v>
      </c>
      <c r="FR246" s="7">
        <f t="shared" si="36"/>
        <v>71.868703828072526</v>
      </c>
      <c r="FT246" s="7">
        <v>3.28</v>
      </c>
      <c r="FU246" s="7">
        <v>3.16</v>
      </c>
      <c r="FV246" s="9">
        <v>78.735200000000006</v>
      </c>
      <c r="FX246" s="9">
        <v>85.43</v>
      </c>
      <c r="FY246" s="9">
        <v>86.99</v>
      </c>
      <c r="FZ246" s="9">
        <v>86.16</v>
      </c>
      <c r="GA246" s="9">
        <v>83.52</v>
      </c>
      <c r="GB246" s="9">
        <v>79.12</v>
      </c>
    </row>
    <row r="247" spans="1:184" x14ac:dyDescent="0.35">
      <c r="A247" s="6">
        <f t="shared" si="37"/>
        <v>44896</v>
      </c>
      <c r="B247" s="13">
        <f t="shared" si="31"/>
        <v>12</v>
      </c>
      <c r="C247" s="13">
        <f t="shared" si="32"/>
        <v>2022</v>
      </c>
      <c r="D247">
        <f t="shared" si="33"/>
        <v>202212</v>
      </c>
      <c r="E247">
        <f t="shared" si="34"/>
        <v>4</v>
      </c>
      <c r="F247">
        <f t="shared" si="35"/>
        <v>202204</v>
      </c>
      <c r="G247" t="s">
        <v>433</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79.807900000000004</v>
      </c>
      <c r="FP247" s="7">
        <v>86.28</v>
      </c>
      <c r="FQ247" s="9">
        <v>1.2266999999999999</v>
      </c>
      <c r="FR247" s="7">
        <f t="shared" si="36"/>
        <v>70.335045243335784</v>
      </c>
      <c r="FT247" s="7">
        <v>3.24</v>
      </c>
      <c r="FU247" s="7">
        <v>3.1</v>
      </c>
      <c r="FV247" s="9">
        <v>80.109800000000007</v>
      </c>
      <c r="FX247" s="9">
        <v>86.88</v>
      </c>
      <c r="FY247" s="9">
        <v>86.58</v>
      </c>
      <c r="FZ247" s="9">
        <v>85.46</v>
      </c>
      <c r="GA247" s="9">
        <v>82.83</v>
      </c>
      <c r="GB247" s="9">
        <v>78.67</v>
      </c>
    </row>
    <row r="248" spans="1:184" x14ac:dyDescent="0.35">
      <c r="A248" s="6">
        <f t="shared" si="37"/>
        <v>44897</v>
      </c>
      <c r="B248" s="13">
        <f t="shared" si="31"/>
        <v>12</v>
      </c>
      <c r="C248" s="13">
        <f t="shared" si="32"/>
        <v>2022</v>
      </c>
      <c r="D248">
        <f t="shared" si="33"/>
        <v>202212</v>
      </c>
      <c r="E248">
        <f t="shared" si="34"/>
        <v>4</v>
      </c>
      <c r="F248">
        <f t="shared" si="35"/>
        <v>202204</v>
      </c>
      <c r="G248" t="s">
        <v>434</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79.505899999999997</v>
      </c>
      <c r="FP248" s="7">
        <v>86.54</v>
      </c>
      <c r="FQ248" s="9">
        <v>1.2216</v>
      </c>
      <c r="FR248" s="7">
        <f t="shared" si="36"/>
        <v>70.841519318926004</v>
      </c>
      <c r="FT248" s="7">
        <v>3.31</v>
      </c>
      <c r="FU248" s="7">
        <v>3.15</v>
      </c>
      <c r="FV248" s="9">
        <v>79.795199999999994</v>
      </c>
      <c r="FX248" s="9">
        <v>85.57</v>
      </c>
      <c r="FY248" s="9">
        <v>85.43</v>
      </c>
      <c r="FZ248" s="9">
        <v>84.66</v>
      </c>
      <c r="GA248" s="9">
        <v>82.51</v>
      </c>
      <c r="GB248" s="9">
        <v>78.69</v>
      </c>
    </row>
    <row r="249" spans="1:184" x14ac:dyDescent="0.35">
      <c r="A249" s="6">
        <f t="shared" si="37"/>
        <v>44900</v>
      </c>
      <c r="B249" s="13">
        <f t="shared" si="31"/>
        <v>12</v>
      </c>
      <c r="C249" s="13">
        <f t="shared" si="32"/>
        <v>2022</v>
      </c>
      <c r="D249">
        <f t="shared" si="33"/>
        <v>202212</v>
      </c>
      <c r="E249">
        <f t="shared" si="34"/>
        <v>4</v>
      </c>
      <c r="F249">
        <f t="shared" si="35"/>
        <v>202204</v>
      </c>
      <c r="G249" t="s">
        <v>435</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79.240600000000001</v>
      </c>
      <c r="FP249" s="7">
        <v>83.36</v>
      </c>
      <c r="FQ249" s="9">
        <v>1.2218</v>
      </c>
      <c r="FR249" s="7">
        <f t="shared" si="36"/>
        <v>68.227205761990504</v>
      </c>
      <c r="FT249" s="7">
        <v>3.31</v>
      </c>
      <c r="FU249" s="7">
        <v>3.1</v>
      </c>
      <c r="FV249" s="9">
        <v>79.519599999999997</v>
      </c>
      <c r="FX249" s="9">
        <v>82.68</v>
      </c>
      <c r="FY249" s="9">
        <v>82.63</v>
      </c>
      <c r="FZ249" s="9">
        <v>82.26</v>
      </c>
      <c r="GA249" s="9">
        <v>80.510000000000005</v>
      </c>
      <c r="GB249" s="9">
        <v>77.209999999999994</v>
      </c>
    </row>
    <row r="250" spans="1:184" x14ac:dyDescent="0.35">
      <c r="A250" s="6">
        <f t="shared" si="37"/>
        <v>44901</v>
      </c>
      <c r="B250" s="13">
        <f t="shared" si="31"/>
        <v>12</v>
      </c>
      <c r="C250" s="13">
        <f t="shared" si="32"/>
        <v>2022</v>
      </c>
      <c r="D250">
        <f t="shared" si="33"/>
        <v>202212</v>
      </c>
      <c r="E250">
        <f t="shared" si="34"/>
        <v>4</v>
      </c>
      <c r="F250">
        <f t="shared" si="35"/>
        <v>202204</v>
      </c>
      <c r="G250" t="s">
        <v>436</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79.505499999999998</v>
      </c>
      <c r="FP250" s="7">
        <v>79.92</v>
      </c>
      <c r="FQ250" s="9">
        <v>1.2222999999999999</v>
      </c>
      <c r="FR250" s="7">
        <f t="shared" si="36"/>
        <v>65.384930049905918</v>
      </c>
      <c r="FT250" s="7">
        <v>3.26</v>
      </c>
      <c r="FU250" s="7">
        <v>3.08</v>
      </c>
      <c r="FV250" s="9">
        <v>79.788499999999999</v>
      </c>
      <c r="FX250" s="9">
        <v>79.349999999999994</v>
      </c>
      <c r="FY250" s="9">
        <v>79.84</v>
      </c>
      <c r="FZ250" s="9">
        <v>79.680000000000007</v>
      </c>
      <c r="GA250" s="9">
        <v>78.09</v>
      </c>
      <c r="GB250" s="9">
        <v>75.239999999999995</v>
      </c>
    </row>
    <row r="251" spans="1:184" x14ac:dyDescent="0.35">
      <c r="A251" s="6">
        <f t="shared" si="37"/>
        <v>44902</v>
      </c>
      <c r="B251" s="13">
        <f t="shared" si="31"/>
        <v>12</v>
      </c>
      <c r="C251" s="13">
        <f t="shared" si="32"/>
        <v>2022</v>
      </c>
      <c r="D251">
        <f t="shared" si="33"/>
        <v>202212</v>
      </c>
      <c r="E251">
        <f t="shared" si="34"/>
        <v>4</v>
      </c>
      <c r="F251">
        <f t="shared" si="35"/>
        <v>202204</v>
      </c>
      <c r="G251" t="s">
        <v>437</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79.266400000000004</v>
      </c>
      <c r="FP251" s="7">
        <v>77.11</v>
      </c>
      <c r="FQ251" s="9">
        <v>1.2198</v>
      </c>
      <c r="FR251" s="7">
        <f t="shared" si="36"/>
        <v>63.215281193638305</v>
      </c>
      <c r="FT251" s="7">
        <v>3.24</v>
      </c>
      <c r="FU251" s="7">
        <v>3.05</v>
      </c>
      <c r="FV251" s="9">
        <v>79.554900000000004</v>
      </c>
      <c r="FX251" s="9">
        <v>77.17</v>
      </c>
      <c r="FY251" s="9">
        <v>77.83</v>
      </c>
      <c r="FZ251" s="9">
        <v>77.819999999999993</v>
      </c>
      <c r="GA251" s="9">
        <v>76.39</v>
      </c>
      <c r="GB251" s="9">
        <v>73.8</v>
      </c>
    </row>
    <row r="252" spans="1:184" x14ac:dyDescent="0.35">
      <c r="A252" s="6">
        <f t="shared" si="37"/>
        <v>44903</v>
      </c>
      <c r="B252" s="13">
        <f t="shared" si="31"/>
        <v>12</v>
      </c>
      <c r="C252" s="13">
        <f t="shared" si="32"/>
        <v>2022</v>
      </c>
      <c r="D252">
        <f t="shared" si="33"/>
        <v>202212</v>
      </c>
      <c r="E252">
        <f t="shared" si="34"/>
        <v>4</v>
      </c>
      <c r="F252">
        <f t="shared" si="35"/>
        <v>202204</v>
      </c>
      <c r="G252" t="s">
        <v>438</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79.247299999999996</v>
      </c>
      <c r="FP252" s="7">
        <v>76.02</v>
      </c>
      <c r="FQ252" s="9">
        <v>1.2219</v>
      </c>
      <c r="FR252" s="7">
        <f t="shared" si="36"/>
        <v>62.214583844831814</v>
      </c>
      <c r="FT252" s="7">
        <v>3.31</v>
      </c>
      <c r="FU252" s="7">
        <v>3.09</v>
      </c>
      <c r="FV252" s="9">
        <v>79.526499999999999</v>
      </c>
      <c r="FX252" s="9">
        <v>76.150000000000006</v>
      </c>
      <c r="FY252" s="9">
        <v>76.83</v>
      </c>
      <c r="FZ252" s="9">
        <v>76.91</v>
      </c>
      <c r="GA252" s="9">
        <v>75.64</v>
      </c>
      <c r="GB252" s="9">
        <v>73.150000000000006</v>
      </c>
    </row>
    <row r="253" spans="1:184" x14ac:dyDescent="0.35">
      <c r="A253" s="6">
        <f t="shared" si="37"/>
        <v>44904</v>
      </c>
      <c r="B253" s="13">
        <f t="shared" si="31"/>
        <v>12</v>
      </c>
      <c r="C253" s="13">
        <f t="shared" si="32"/>
        <v>2022</v>
      </c>
      <c r="D253">
        <f t="shared" si="33"/>
        <v>202212</v>
      </c>
      <c r="E253">
        <f t="shared" si="34"/>
        <v>4</v>
      </c>
      <c r="F253">
        <f t="shared" si="35"/>
        <v>202204</v>
      </c>
      <c r="G253" t="s">
        <v>439</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79.695599999999999</v>
      </c>
      <c r="FP253" s="7">
        <v>76.37</v>
      </c>
      <c r="FQ253" s="9">
        <v>1.2295</v>
      </c>
      <c r="FR253" s="7">
        <f t="shared" si="36"/>
        <v>62.114680764538434</v>
      </c>
      <c r="FT253" s="7">
        <v>3.4</v>
      </c>
      <c r="FU253" s="7">
        <v>3.18</v>
      </c>
      <c r="FV253" s="9">
        <v>79.971900000000005</v>
      </c>
      <c r="FX253" s="9">
        <v>76.099999999999994</v>
      </c>
      <c r="FY253" s="9">
        <v>76.84</v>
      </c>
      <c r="FZ253" s="9">
        <v>76.89</v>
      </c>
      <c r="GA253" s="9">
        <v>75.67</v>
      </c>
      <c r="GB253" s="9">
        <v>73.48</v>
      </c>
    </row>
    <row r="254" spans="1:184" x14ac:dyDescent="0.35">
      <c r="A254" s="6">
        <f t="shared" si="37"/>
        <v>44907</v>
      </c>
      <c r="B254" s="13">
        <f t="shared" si="31"/>
        <v>12</v>
      </c>
      <c r="C254" s="13">
        <f t="shared" si="32"/>
        <v>2022</v>
      </c>
      <c r="D254">
        <f t="shared" si="33"/>
        <v>202212</v>
      </c>
      <c r="E254">
        <f t="shared" si="34"/>
        <v>4</v>
      </c>
      <c r="F254">
        <f t="shared" si="35"/>
        <v>202204</v>
      </c>
      <c r="G254" t="s">
        <v>440</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79.593199999999996</v>
      </c>
      <c r="FP254" s="7">
        <v>78</v>
      </c>
      <c r="FQ254" s="9">
        <v>1.2253000000000001</v>
      </c>
      <c r="FR254" s="7">
        <f t="shared" si="36"/>
        <v>63.65787970292989</v>
      </c>
      <c r="FT254" s="7">
        <v>3.47</v>
      </c>
      <c r="FU254" s="7">
        <v>3.2</v>
      </c>
      <c r="FV254" s="9">
        <v>79.856300000000005</v>
      </c>
      <c r="FX254" s="9">
        <v>77.989999999999995</v>
      </c>
      <c r="FY254" s="9">
        <v>78.47</v>
      </c>
      <c r="FZ254" s="9">
        <v>78.38</v>
      </c>
      <c r="GA254" s="9">
        <v>76.98</v>
      </c>
      <c r="GB254" s="9">
        <v>74.52</v>
      </c>
    </row>
    <row r="255" spans="1:184" x14ac:dyDescent="0.35">
      <c r="A255" s="6">
        <f t="shared" si="37"/>
        <v>44908</v>
      </c>
      <c r="B255" s="13">
        <f t="shared" si="31"/>
        <v>12</v>
      </c>
      <c r="C255" s="13">
        <f t="shared" si="32"/>
        <v>2022</v>
      </c>
      <c r="D255">
        <f t="shared" si="33"/>
        <v>202212</v>
      </c>
      <c r="E255">
        <f t="shared" si="34"/>
        <v>4</v>
      </c>
      <c r="F255">
        <f t="shared" si="35"/>
        <v>202204</v>
      </c>
      <c r="G255" t="s">
        <v>441</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79.963899999999995</v>
      </c>
      <c r="FP255" s="7">
        <v>80.14</v>
      </c>
      <c r="FQ255" s="9">
        <v>1.2395</v>
      </c>
      <c r="FR255" s="7">
        <f t="shared" si="36"/>
        <v>64.65510286405808</v>
      </c>
      <c r="FT255" s="7">
        <v>3.51</v>
      </c>
      <c r="FU255" s="7">
        <v>3.3</v>
      </c>
      <c r="FV255" s="9">
        <v>80.236000000000004</v>
      </c>
      <c r="FX255" s="9">
        <v>80.680000000000007</v>
      </c>
      <c r="FY255" s="9">
        <v>80.790000000000006</v>
      </c>
      <c r="FZ255" s="9">
        <v>80.260000000000005</v>
      </c>
      <c r="GA255" s="9">
        <v>78.25</v>
      </c>
      <c r="GB255" s="9">
        <v>74.97</v>
      </c>
    </row>
    <row r="256" spans="1:184" x14ac:dyDescent="0.35">
      <c r="A256" s="6">
        <f t="shared" si="37"/>
        <v>44909</v>
      </c>
      <c r="B256" s="13">
        <f t="shared" si="31"/>
        <v>12</v>
      </c>
      <c r="C256" s="13">
        <f t="shared" si="32"/>
        <v>2022</v>
      </c>
      <c r="D256">
        <f t="shared" si="33"/>
        <v>202212</v>
      </c>
      <c r="E256">
        <f t="shared" si="34"/>
        <v>4</v>
      </c>
      <c r="F256">
        <f t="shared" si="35"/>
        <v>202204</v>
      </c>
      <c r="G256" t="s">
        <v>442</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79.923900000000003</v>
      </c>
      <c r="FP256" s="7">
        <v>83.33</v>
      </c>
      <c r="FQ256" s="9">
        <v>1.2403999999999999</v>
      </c>
      <c r="FR256" s="7">
        <f t="shared" si="36"/>
        <v>67.179941954208317</v>
      </c>
      <c r="FT256" s="7">
        <v>3.44</v>
      </c>
      <c r="FU256" s="7">
        <v>3.31</v>
      </c>
      <c r="FV256" s="9">
        <v>80.189599999999999</v>
      </c>
      <c r="FX256" s="9">
        <v>82.7</v>
      </c>
      <c r="FY256" s="9">
        <v>82.49</v>
      </c>
      <c r="FZ256" s="9">
        <v>81.72</v>
      </c>
      <c r="GA256" s="9">
        <v>79.459999999999994</v>
      </c>
      <c r="GB256" s="9">
        <v>75.64</v>
      </c>
    </row>
    <row r="257" spans="1:184" x14ac:dyDescent="0.35">
      <c r="A257" s="6">
        <f t="shared" si="37"/>
        <v>44910</v>
      </c>
      <c r="B257" s="13">
        <f t="shared" si="31"/>
        <v>12</v>
      </c>
      <c r="C257" s="13">
        <f t="shared" si="32"/>
        <v>2022</v>
      </c>
      <c r="D257">
        <f t="shared" si="33"/>
        <v>202212</v>
      </c>
      <c r="E257">
        <f t="shared" si="34"/>
        <v>4</v>
      </c>
      <c r="F257">
        <f t="shared" si="35"/>
        <v>202204</v>
      </c>
      <c r="G257" t="s">
        <v>443</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78.894199999999998</v>
      </c>
      <c r="FP257" s="7">
        <v>82.34</v>
      </c>
      <c r="FQ257" s="9">
        <v>1.222</v>
      </c>
      <c r="FR257" s="7">
        <f t="shared" si="36"/>
        <v>67.381342062193127</v>
      </c>
      <c r="FT257" s="7">
        <v>3.39</v>
      </c>
      <c r="FU257" s="7">
        <v>3.25</v>
      </c>
      <c r="FV257" s="9">
        <v>79.141099999999994</v>
      </c>
      <c r="FX257" s="9">
        <v>81.209999999999994</v>
      </c>
      <c r="FY257" s="9">
        <v>80.989999999999995</v>
      </c>
      <c r="FZ257" s="9">
        <v>80.08</v>
      </c>
      <c r="GA257" s="9">
        <v>77.83</v>
      </c>
      <c r="GB257" s="9">
        <v>74.17</v>
      </c>
    </row>
    <row r="258" spans="1:184" x14ac:dyDescent="0.35">
      <c r="A258" s="6">
        <f t="shared" si="37"/>
        <v>44911</v>
      </c>
      <c r="B258" s="13">
        <f t="shared" si="31"/>
        <v>12</v>
      </c>
      <c r="C258" s="13">
        <f t="shared" si="32"/>
        <v>2022</v>
      </c>
      <c r="D258">
        <f t="shared" si="33"/>
        <v>202212</v>
      </c>
      <c r="E258">
        <f t="shared" si="34"/>
        <v>4</v>
      </c>
      <c r="F258">
        <f t="shared" si="35"/>
        <v>202204</v>
      </c>
      <c r="G258" t="s">
        <v>444</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78.603200000000001</v>
      </c>
      <c r="FP258" s="7">
        <v>80.2</v>
      </c>
      <c r="FQ258" s="9">
        <v>1.2153</v>
      </c>
      <c r="FR258" s="7">
        <f t="shared" si="36"/>
        <v>65.991936147453302</v>
      </c>
      <c r="FT258" s="7">
        <v>3.47</v>
      </c>
      <c r="FU258" s="7">
        <v>3.33</v>
      </c>
      <c r="FV258" s="9">
        <v>78.851799999999997</v>
      </c>
      <c r="FX258" s="9">
        <v>79.040000000000006</v>
      </c>
      <c r="FY258" s="9">
        <v>79.36</v>
      </c>
      <c r="FZ258" s="9">
        <v>78.67</v>
      </c>
      <c r="GA258" s="9">
        <v>76.709999999999994</v>
      </c>
      <c r="GB258" s="9">
        <v>73.489999999999995</v>
      </c>
    </row>
    <row r="259" spans="1:184" x14ac:dyDescent="0.35">
      <c r="A259" s="6">
        <f t="shared" si="37"/>
        <v>44914</v>
      </c>
      <c r="B259" s="13">
        <f t="shared" si="31"/>
        <v>12</v>
      </c>
      <c r="C259" s="13">
        <f t="shared" si="32"/>
        <v>2022</v>
      </c>
      <c r="D259">
        <f t="shared" si="33"/>
        <v>202212</v>
      </c>
      <c r="E259">
        <f t="shared" si="34"/>
        <v>4</v>
      </c>
      <c r="F259">
        <f t="shared" si="35"/>
        <v>202204</v>
      </c>
      <c r="G259" t="s">
        <v>445</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78.615499999999997</v>
      </c>
      <c r="FP259" s="7">
        <v>81.66</v>
      </c>
      <c r="FQ259" s="9">
        <v>1.2130000000000001</v>
      </c>
      <c r="FR259" s="7">
        <f t="shared" si="36"/>
        <v>67.320692497938992</v>
      </c>
      <c r="FT259" s="7">
        <v>3.66</v>
      </c>
      <c r="FU259" s="7">
        <v>3.5</v>
      </c>
      <c r="FV259" s="9">
        <v>78.849699999999999</v>
      </c>
      <c r="FX259" s="9">
        <v>79.8</v>
      </c>
      <c r="FY259" s="9">
        <v>79.87</v>
      </c>
      <c r="FZ259" s="9">
        <v>78.98</v>
      </c>
      <c r="GA259" s="9">
        <v>76.95</v>
      </c>
      <c r="GB259" s="9">
        <v>73.650000000000006</v>
      </c>
    </row>
    <row r="260" spans="1:184" x14ac:dyDescent="0.35">
      <c r="A260" s="6">
        <f t="shared" si="37"/>
        <v>44915</v>
      </c>
      <c r="B260" s="13">
        <f t="shared" si="31"/>
        <v>12</v>
      </c>
      <c r="C260" s="13">
        <f t="shared" si="32"/>
        <v>2022</v>
      </c>
      <c r="D260">
        <f t="shared" si="33"/>
        <v>202212</v>
      </c>
      <c r="E260">
        <f t="shared" si="34"/>
        <v>4</v>
      </c>
      <c r="F260">
        <f t="shared" si="35"/>
        <v>202204</v>
      </c>
      <c r="G260" t="s">
        <v>446</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78.335599999999999</v>
      </c>
      <c r="FP260" s="7">
        <v>79.45</v>
      </c>
      <c r="FQ260" s="9">
        <v>1.2139</v>
      </c>
      <c r="FR260" s="7">
        <f t="shared" si="36"/>
        <v>65.450201828816219</v>
      </c>
      <c r="FT260" s="7">
        <v>3.68</v>
      </c>
      <c r="FU260" s="7">
        <v>3.6</v>
      </c>
      <c r="FV260" s="9">
        <v>78.554400000000001</v>
      </c>
      <c r="FX260" s="9">
        <v>79.989999999999995</v>
      </c>
      <c r="FY260" s="9">
        <v>80.44</v>
      </c>
      <c r="FZ260" s="9">
        <v>79.680000000000007</v>
      </c>
      <c r="GA260" s="9">
        <v>77.55</v>
      </c>
      <c r="GB260" s="9">
        <v>74.16</v>
      </c>
    </row>
    <row r="261" spans="1:184" x14ac:dyDescent="0.35">
      <c r="A261" s="6">
        <f t="shared" si="37"/>
        <v>44916</v>
      </c>
      <c r="B261" s="13">
        <f t="shared" si="31"/>
        <v>12</v>
      </c>
      <c r="C261" s="13">
        <f t="shared" si="32"/>
        <v>2022</v>
      </c>
      <c r="D261">
        <f t="shared" si="33"/>
        <v>202212</v>
      </c>
      <c r="E261">
        <f t="shared" si="34"/>
        <v>4</v>
      </c>
      <c r="F261">
        <f t="shared" si="35"/>
        <v>202204</v>
      </c>
      <c r="G261" t="s">
        <v>447</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78.223200000000006</v>
      </c>
      <c r="FP261" s="7">
        <v>80.25</v>
      </c>
      <c r="FQ261" s="9">
        <v>1.2109000000000001</v>
      </c>
      <c r="FR261" s="7">
        <f t="shared" si="36"/>
        <v>66.273020067718221</v>
      </c>
      <c r="FT261" s="7">
        <v>3.66</v>
      </c>
      <c r="FU261" s="7">
        <v>3.57</v>
      </c>
      <c r="FV261" s="9">
        <v>78.441800000000001</v>
      </c>
      <c r="FX261" s="9">
        <v>82.2</v>
      </c>
      <c r="FY261" s="9">
        <v>82.39</v>
      </c>
      <c r="FZ261" s="9">
        <v>81.400000000000006</v>
      </c>
      <c r="GA261" s="9">
        <v>78.8</v>
      </c>
      <c r="GB261" s="9">
        <v>74.84</v>
      </c>
    </row>
    <row r="262" spans="1:184" x14ac:dyDescent="0.35">
      <c r="A262" s="6">
        <f t="shared" si="37"/>
        <v>44917</v>
      </c>
      <c r="B262" s="13">
        <f t="shared" si="31"/>
        <v>12</v>
      </c>
      <c r="C262" s="13">
        <f t="shared" si="32"/>
        <v>2022</v>
      </c>
      <c r="D262">
        <f t="shared" si="33"/>
        <v>202212</v>
      </c>
      <c r="E262">
        <f t="shared" si="34"/>
        <v>4</v>
      </c>
      <c r="F262">
        <f t="shared" si="35"/>
        <v>202204</v>
      </c>
      <c r="G262" t="s">
        <v>448</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77.7667</v>
      </c>
      <c r="FP262" s="7">
        <v>79.58</v>
      </c>
      <c r="FQ262" s="9">
        <v>1.2030000000000001</v>
      </c>
      <c r="FR262" s="7">
        <f t="shared" si="36"/>
        <v>66.15128844555278</v>
      </c>
      <c r="FT262" s="7">
        <v>3.62</v>
      </c>
      <c r="FU262" s="7">
        <v>3.6</v>
      </c>
      <c r="FV262" s="9">
        <v>78.007599999999996</v>
      </c>
      <c r="FX262" s="9">
        <v>80.98</v>
      </c>
      <c r="FY262" s="9">
        <v>81.459999999999994</v>
      </c>
      <c r="FZ262" s="9">
        <v>80.44</v>
      </c>
      <c r="GA262" s="9">
        <v>77.91</v>
      </c>
      <c r="GB262" s="9">
        <v>74.099999999999994</v>
      </c>
    </row>
    <row r="263" spans="1:184" x14ac:dyDescent="0.35">
      <c r="A263" s="6">
        <f t="shared" si="37"/>
        <v>44918</v>
      </c>
      <c r="B263" s="13">
        <f t="shared" si="31"/>
        <v>12</v>
      </c>
      <c r="C263" s="13">
        <f t="shared" si="32"/>
        <v>2022</v>
      </c>
      <c r="D263">
        <f t="shared" si="33"/>
        <v>202212</v>
      </c>
      <c r="E263">
        <f t="shared" si="34"/>
        <v>4</v>
      </c>
      <c r="F263">
        <f t="shared" si="35"/>
        <v>202204</v>
      </c>
      <c r="G263" t="s">
        <v>449</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77.982600000000005</v>
      </c>
      <c r="FP263" s="7">
        <v>82.45</v>
      </c>
      <c r="FQ263" s="9">
        <v>1.2070000000000001</v>
      </c>
      <c r="FR263" s="7">
        <f t="shared" si="36"/>
        <v>68.309859154929569</v>
      </c>
      <c r="FT263" s="7">
        <v>3.64</v>
      </c>
      <c r="FU263" s="7">
        <v>3.63</v>
      </c>
      <c r="FV263" s="9">
        <v>78.228300000000004</v>
      </c>
      <c r="FX263" s="9">
        <v>83.92</v>
      </c>
      <c r="FY263" s="9">
        <v>84.34</v>
      </c>
      <c r="FZ263" s="9">
        <v>83.21</v>
      </c>
      <c r="GA263" s="9">
        <v>80.53</v>
      </c>
      <c r="GB263" s="9">
        <v>76.209999999999994</v>
      </c>
    </row>
    <row r="264" spans="1:184" x14ac:dyDescent="0.35">
      <c r="A264" s="6">
        <f t="shared" si="37"/>
        <v>44921</v>
      </c>
      <c r="B264" s="13">
        <f t="shared" si="31"/>
        <v>12</v>
      </c>
      <c r="C264" s="13">
        <f t="shared" si="32"/>
        <v>2022</v>
      </c>
      <c r="D264">
        <f t="shared" si="33"/>
        <v>202212</v>
      </c>
      <c r="E264">
        <f t="shared" si="34"/>
        <v>4</v>
      </c>
      <c r="F264">
        <f t="shared" si="35"/>
        <v>202204</v>
      </c>
      <c r="G264" t="s">
        <v>450</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36"/>
        <v>#N/A</v>
      </c>
      <c r="FT264" s="7">
        <v>3.65</v>
      </c>
      <c r="FU264" s="7">
        <v>3.64</v>
      </c>
      <c r="FV264" s="9" t="e">
        <v>#N/A</v>
      </c>
      <c r="FX264" s="9" t="e">
        <v>#N/A</v>
      </c>
      <c r="FY264" s="9" t="e">
        <v>#N/A</v>
      </c>
      <c r="FZ264" s="9" t="e">
        <v>#N/A</v>
      </c>
      <c r="GA264" s="9" t="e">
        <v>#N/A</v>
      </c>
      <c r="GB264" s="9" t="e">
        <v>#N/A</v>
      </c>
    </row>
    <row r="265" spans="1:184" x14ac:dyDescent="0.35">
      <c r="A265" s="6">
        <f t="shared" si="37"/>
        <v>44922</v>
      </c>
      <c r="B265" s="13">
        <f t="shared" si="31"/>
        <v>12</v>
      </c>
      <c r="C265" s="13">
        <f t="shared" si="32"/>
        <v>2022</v>
      </c>
      <c r="D265">
        <f t="shared" si="33"/>
        <v>202212</v>
      </c>
      <c r="E265">
        <f t="shared" si="34"/>
        <v>4</v>
      </c>
      <c r="F265">
        <f t="shared" si="35"/>
        <v>202204</v>
      </c>
      <c r="G265" t="s">
        <v>451</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36"/>
        <v>#N/A</v>
      </c>
      <c r="FT265" s="7" t="e">
        <v>#N/A</v>
      </c>
      <c r="FU265" s="7">
        <v>3.64</v>
      </c>
      <c r="FV265" s="9" t="e">
        <v>#N/A</v>
      </c>
      <c r="FX265" s="9">
        <v>84.33</v>
      </c>
      <c r="FY265" s="9">
        <v>84.58</v>
      </c>
      <c r="FZ265" s="9">
        <v>83.47</v>
      </c>
      <c r="GA265" s="9">
        <v>80.8</v>
      </c>
      <c r="GB265" s="9">
        <v>76.41</v>
      </c>
    </row>
    <row r="266" spans="1:184" x14ac:dyDescent="0.35">
      <c r="A266" s="6">
        <f t="shared" si="37"/>
        <v>44923</v>
      </c>
      <c r="B266" s="13">
        <f t="shared" ref="B266:B329" si="38">MONTH(A266)</f>
        <v>12</v>
      </c>
      <c r="C266" s="13">
        <f t="shared" ref="C266:C329" si="39">YEAR(A266)</f>
        <v>2022</v>
      </c>
      <c r="D266">
        <f t="shared" ref="D266:D329" si="40">C266*100+B266</f>
        <v>202212</v>
      </c>
      <c r="E266">
        <f t="shared" ref="E266:E329" si="41">IF(B266&lt;4,1,IF(B266&lt;7,2,IF(B266&lt;10,3,4)))</f>
        <v>4</v>
      </c>
      <c r="F266">
        <f t="shared" ref="F266:F329" si="42">C266*100+E266</f>
        <v>202204</v>
      </c>
      <c r="G266" t="s">
        <v>452</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77.797799999999995</v>
      </c>
      <c r="FP266" s="7">
        <v>81.7</v>
      </c>
      <c r="FQ266" s="9">
        <v>1.2037</v>
      </c>
      <c r="FR266" s="7">
        <f t="shared" ref="FR266:FR329" si="43">FP266/FQ266</f>
        <v>67.874054997092301</v>
      </c>
      <c r="FT266" s="7">
        <v>3.58</v>
      </c>
      <c r="FU266" s="7">
        <v>3.65</v>
      </c>
      <c r="FV266" s="9">
        <v>78.001199999999997</v>
      </c>
      <c r="FX266" s="9">
        <v>83.26</v>
      </c>
      <c r="FY266" s="9">
        <v>83.93</v>
      </c>
      <c r="FZ266" s="9">
        <v>82.86</v>
      </c>
      <c r="GA266" s="9">
        <v>80.28</v>
      </c>
      <c r="GB266" s="9">
        <v>76.28</v>
      </c>
    </row>
    <row r="267" spans="1:184" x14ac:dyDescent="0.35">
      <c r="A267" s="6">
        <f t="shared" si="37"/>
        <v>44924</v>
      </c>
      <c r="B267" s="13">
        <f t="shared" si="38"/>
        <v>12</v>
      </c>
      <c r="C267" s="13">
        <f t="shared" si="39"/>
        <v>2022</v>
      </c>
      <c r="D267">
        <f t="shared" si="40"/>
        <v>202212</v>
      </c>
      <c r="E267">
        <f t="shared" si="41"/>
        <v>4</v>
      </c>
      <c r="F267">
        <f t="shared" si="42"/>
        <v>202204</v>
      </c>
      <c r="G267" t="s">
        <v>453</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77.701800000000006</v>
      </c>
      <c r="FP267" s="7">
        <v>80.959999999999994</v>
      </c>
      <c r="FQ267" s="9">
        <v>1.2055</v>
      </c>
      <c r="FR267" s="7">
        <f t="shared" si="43"/>
        <v>67.158855246785564</v>
      </c>
      <c r="FT267" s="7">
        <v>3.62</v>
      </c>
      <c r="FU267" s="7">
        <v>3.66</v>
      </c>
      <c r="FV267" s="9">
        <v>77.901700000000005</v>
      </c>
      <c r="FX267" s="9">
        <v>82.26</v>
      </c>
      <c r="FY267" s="9">
        <v>83.31</v>
      </c>
      <c r="FZ267" s="9">
        <v>82.09</v>
      </c>
      <c r="GA267" s="9">
        <v>79.400000000000006</v>
      </c>
      <c r="GB267" s="9">
        <v>75.260000000000005</v>
      </c>
    </row>
    <row r="268" spans="1:184" x14ac:dyDescent="0.35">
      <c r="A268" s="6">
        <f t="shared" si="37"/>
        <v>44925</v>
      </c>
      <c r="B268" s="13">
        <f t="shared" si="38"/>
        <v>12</v>
      </c>
      <c r="C268" s="13">
        <f t="shared" si="39"/>
        <v>2022</v>
      </c>
      <c r="D268">
        <f t="shared" si="40"/>
        <v>202212</v>
      </c>
      <c r="E268">
        <f t="shared" si="41"/>
        <v>4</v>
      </c>
      <c r="F268">
        <f t="shared" si="42"/>
        <v>202204</v>
      </c>
      <c r="G268" t="s">
        <v>454</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77.486599999999996</v>
      </c>
      <c r="FP268" s="7">
        <v>82.82</v>
      </c>
      <c r="FQ268" s="9">
        <v>1.2039</v>
      </c>
      <c r="FR268" s="7">
        <f t="shared" si="43"/>
        <v>68.793089127003896</v>
      </c>
      <c r="FT268" s="7">
        <v>3.71</v>
      </c>
      <c r="FU268" s="7">
        <v>3.67</v>
      </c>
      <c r="FV268" s="9">
        <v>77.683300000000003</v>
      </c>
      <c r="FX268" s="9">
        <v>85.91</v>
      </c>
      <c r="FY268" s="9">
        <v>85.27</v>
      </c>
      <c r="FZ268" s="9">
        <v>83.63</v>
      </c>
      <c r="GA268" s="9">
        <v>80.72</v>
      </c>
      <c r="GB268" s="9">
        <v>76.290000000000006</v>
      </c>
    </row>
    <row r="269" spans="1:184" x14ac:dyDescent="0.35">
      <c r="A269" s="6">
        <f t="shared" si="37"/>
        <v>44928</v>
      </c>
      <c r="B269" s="13">
        <f t="shared" si="38"/>
        <v>1</v>
      </c>
      <c r="C269" s="13">
        <f t="shared" si="39"/>
        <v>2023</v>
      </c>
      <c r="D269">
        <f t="shared" si="40"/>
        <v>202301</v>
      </c>
      <c r="E269">
        <f t="shared" si="41"/>
        <v>1</v>
      </c>
      <c r="F269">
        <f t="shared" si="42"/>
        <v>202301</v>
      </c>
      <c r="G269" t="s">
        <v>455</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43"/>
        <v>#N/A</v>
      </c>
      <c r="FT269" s="7" t="e">
        <v>#N/A</v>
      </c>
      <c r="FU269" s="7">
        <v>3.67</v>
      </c>
      <c r="FV269" s="9" t="e">
        <v>#N/A</v>
      </c>
      <c r="FX269" s="9" t="e">
        <v>#N/A</v>
      </c>
      <c r="FY269" s="9" t="e">
        <v>#N/A</v>
      </c>
      <c r="FZ269" s="9" t="e">
        <v>#N/A</v>
      </c>
      <c r="GA269" s="9" t="e">
        <v>#N/A</v>
      </c>
      <c r="GB269" s="9" t="e">
        <v>#N/A</v>
      </c>
    </row>
    <row r="270" spans="1:184" x14ac:dyDescent="0.35">
      <c r="A270" s="6">
        <f t="shared" si="37"/>
        <v>44929</v>
      </c>
      <c r="B270" s="13">
        <f t="shared" si="38"/>
        <v>1</v>
      </c>
      <c r="C270" s="13">
        <f t="shared" si="39"/>
        <v>2023</v>
      </c>
      <c r="D270">
        <f t="shared" si="40"/>
        <v>202301</v>
      </c>
      <c r="E270">
        <f t="shared" si="41"/>
        <v>1</v>
      </c>
      <c r="F270">
        <f t="shared" si="42"/>
        <v>202301</v>
      </c>
      <c r="G270" t="s">
        <v>456</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77.727000000000004</v>
      </c>
      <c r="FP270" s="7">
        <v>80.36</v>
      </c>
      <c r="FQ270" s="9">
        <v>1.2008000000000001</v>
      </c>
      <c r="FR270" s="7">
        <f t="shared" si="43"/>
        <v>66.922051965356417</v>
      </c>
      <c r="FT270" s="7">
        <v>3.57</v>
      </c>
      <c r="FU270" s="7">
        <v>3.65</v>
      </c>
      <c r="FV270" s="9">
        <v>77.920900000000003</v>
      </c>
      <c r="FX270" s="9">
        <v>82.1</v>
      </c>
      <c r="FY270" s="9">
        <v>81.95</v>
      </c>
      <c r="FZ270" s="9">
        <v>80.78</v>
      </c>
      <c r="GA270" s="9">
        <v>78.2</v>
      </c>
      <c r="GB270" s="9">
        <v>74.260000000000005</v>
      </c>
    </row>
    <row r="271" spans="1:184" x14ac:dyDescent="0.35">
      <c r="A271" s="6">
        <f t="shared" ref="A271:A334" si="44">+A266+7</f>
        <v>44930</v>
      </c>
      <c r="B271" s="13">
        <f t="shared" si="38"/>
        <v>1</v>
      </c>
      <c r="C271" s="13">
        <f t="shared" si="39"/>
        <v>2023</v>
      </c>
      <c r="D271">
        <f t="shared" si="40"/>
        <v>202301</v>
      </c>
      <c r="E271">
        <f t="shared" si="41"/>
        <v>1</v>
      </c>
      <c r="F271">
        <f t="shared" si="42"/>
        <v>202301</v>
      </c>
      <c r="G271" t="s">
        <v>457</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77.723299999999995</v>
      </c>
      <c r="FP271" s="7">
        <v>75.31</v>
      </c>
      <c r="FQ271" s="9">
        <v>1.2040999999999999</v>
      </c>
      <c r="FR271" s="7">
        <f t="shared" si="43"/>
        <v>62.544639149572298</v>
      </c>
      <c r="FT271" s="7">
        <v>3.44</v>
      </c>
      <c r="FU271" s="7">
        <v>3.5</v>
      </c>
      <c r="FV271" s="9">
        <v>77.9285</v>
      </c>
      <c r="FX271" s="9">
        <v>77.84</v>
      </c>
      <c r="FY271" s="9">
        <v>78.010000000000005</v>
      </c>
      <c r="FZ271" s="9">
        <v>77.39</v>
      </c>
      <c r="GA271" s="9">
        <v>75.650000000000006</v>
      </c>
      <c r="GB271" s="9">
        <v>72.73</v>
      </c>
    </row>
    <row r="272" spans="1:184" x14ac:dyDescent="0.35">
      <c r="A272" s="6">
        <f t="shared" si="44"/>
        <v>44931</v>
      </c>
      <c r="B272" s="13">
        <f t="shared" si="38"/>
        <v>1</v>
      </c>
      <c r="C272" s="13">
        <f t="shared" si="39"/>
        <v>2023</v>
      </c>
      <c r="D272">
        <f t="shared" si="40"/>
        <v>202301</v>
      </c>
      <c r="E272">
        <f t="shared" si="41"/>
        <v>1</v>
      </c>
      <c r="F272">
        <f t="shared" si="42"/>
        <v>202301</v>
      </c>
      <c r="G272" t="s">
        <v>458</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77.051699999999997</v>
      </c>
      <c r="FP272" s="7">
        <v>76.73</v>
      </c>
      <c r="FQ272" s="9">
        <v>1.1879</v>
      </c>
      <c r="FR272" s="7">
        <f t="shared" si="43"/>
        <v>64.592979207003964</v>
      </c>
      <c r="FT272" s="7">
        <v>3.5</v>
      </c>
      <c r="FU272" s="7">
        <v>3.55</v>
      </c>
      <c r="FV272" s="9">
        <v>77.256900000000002</v>
      </c>
      <c r="FX272" s="9">
        <v>78.69</v>
      </c>
      <c r="FY272" s="9">
        <v>78.8</v>
      </c>
      <c r="FZ272" s="9">
        <v>78.150000000000006</v>
      </c>
      <c r="GA272" s="9">
        <v>76.25</v>
      </c>
      <c r="GB272" s="9">
        <v>73.099999999999994</v>
      </c>
    </row>
    <row r="273" spans="1:184" x14ac:dyDescent="0.35">
      <c r="A273" s="6">
        <f t="shared" si="44"/>
        <v>44932</v>
      </c>
      <c r="B273" s="13">
        <f t="shared" si="38"/>
        <v>1</v>
      </c>
      <c r="C273" s="13">
        <f t="shared" si="39"/>
        <v>2023</v>
      </c>
      <c r="D273">
        <f t="shared" si="40"/>
        <v>202301</v>
      </c>
      <c r="E273">
        <f t="shared" si="41"/>
        <v>1</v>
      </c>
      <c r="F273">
        <f t="shared" si="42"/>
        <v>202301</v>
      </c>
      <c r="G273" t="s">
        <v>459</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77.715199999999996</v>
      </c>
      <c r="FP273" s="7">
        <v>76.41</v>
      </c>
      <c r="FQ273" s="9">
        <v>1.2047000000000001</v>
      </c>
      <c r="FR273" s="7">
        <f t="shared" si="43"/>
        <v>63.426579231343894</v>
      </c>
      <c r="FT273" s="7">
        <v>3.41</v>
      </c>
      <c r="FU273" s="7">
        <v>3.47</v>
      </c>
      <c r="FV273" s="9">
        <v>77.937899999999999</v>
      </c>
      <c r="FX273" s="9">
        <v>78.569999999999993</v>
      </c>
      <c r="FY273" s="9">
        <v>78.739999999999995</v>
      </c>
      <c r="FZ273" s="9">
        <v>78.17</v>
      </c>
      <c r="GA273" s="9">
        <v>76.44</v>
      </c>
      <c r="GB273" s="9">
        <v>73.38</v>
      </c>
    </row>
    <row r="274" spans="1:184" x14ac:dyDescent="0.35">
      <c r="A274" s="6">
        <f t="shared" si="44"/>
        <v>44935</v>
      </c>
      <c r="B274" s="13">
        <f t="shared" si="38"/>
        <v>1</v>
      </c>
      <c r="C274" s="13">
        <f t="shared" si="39"/>
        <v>2023</v>
      </c>
      <c r="D274">
        <f t="shared" si="40"/>
        <v>202301</v>
      </c>
      <c r="E274">
        <f t="shared" si="41"/>
        <v>1</v>
      </c>
      <c r="F274">
        <f t="shared" si="42"/>
        <v>202301</v>
      </c>
      <c r="G274" t="s">
        <v>460</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77.9255</v>
      </c>
      <c r="FP274" s="7">
        <v>77.5</v>
      </c>
      <c r="FQ274" s="9">
        <v>1.2193000000000001</v>
      </c>
      <c r="FR274" s="7">
        <f t="shared" si="43"/>
        <v>63.561059624374636</v>
      </c>
      <c r="FT274" s="7">
        <v>3.44</v>
      </c>
      <c r="FU274" s="7">
        <v>3.53</v>
      </c>
      <c r="FV274" s="9">
        <v>78.150199999999998</v>
      </c>
      <c r="FX274" s="9">
        <v>79.650000000000006</v>
      </c>
      <c r="FY274" s="9">
        <v>79.89</v>
      </c>
      <c r="FZ274" s="9">
        <v>79.34</v>
      </c>
      <c r="GA274" s="9">
        <v>77.62</v>
      </c>
      <c r="GB274" s="9">
        <v>74.52</v>
      </c>
    </row>
    <row r="275" spans="1:184" x14ac:dyDescent="0.35">
      <c r="A275" s="6">
        <f t="shared" si="44"/>
        <v>44936</v>
      </c>
      <c r="B275" s="13">
        <f t="shared" si="38"/>
        <v>1</v>
      </c>
      <c r="C275" s="13">
        <f t="shared" si="39"/>
        <v>2023</v>
      </c>
      <c r="D275">
        <f t="shared" si="40"/>
        <v>202301</v>
      </c>
      <c r="E275">
        <f t="shared" si="41"/>
        <v>1</v>
      </c>
      <c r="F275">
        <f t="shared" si="42"/>
        <v>202301</v>
      </c>
      <c r="G275" t="s">
        <v>461</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77.7196</v>
      </c>
      <c r="FP275" s="7">
        <v>78.400000000000006</v>
      </c>
      <c r="FQ275" s="9">
        <v>1.2148000000000001</v>
      </c>
      <c r="FR275" s="7">
        <f t="shared" si="43"/>
        <v>64.537372406980566</v>
      </c>
      <c r="FT275" s="7">
        <v>3.46</v>
      </c>
      <c r="FU275" s="7">
        <v>3.56</v>
      </c>
      <c r="FV275" s="9">
        <v>77.947299999999998</v>
      </c>
      <c r="FX275" s="9">
        <v>80.099999999999994</v>
      </c>
      <c r="FY275" s="9">
        <v>80.25</v>
      </c>
      <c r="FZ275" s="9">
        <v>79.540000000000006</v>
      </c>
      <c r="GA275" s="9">
        <v>77.59</v>
      </c>
      <c r="GB275" s="9">
        <v>74.37</v>
      </c>
    </row>
    <row r="276" spans="1:184" x14ac:dyDescent="0.35">
      <c r="A276" s="6">
        <f t="shared" si="44"/>
        <v>44937</v>
      </c>
      <c r="B276" s="13">
        <f t="shared" si="38"/>
        <v>1</v>
      </c>
      <c r="C276" s="13">
        <f t="shared" si="39"/>
        <v>2023</v>
      </c>
      <c r="D276">
        <f t="shared" si="40"/>
        <v>202301</v>
      </c>
      <c r="E276">
        <f t="shared" si="41"/>
        <v>1</v>
      </c>
      <c r="F276">
        <f t="shared" si="42"/>
        <v>202301</v>
      </c>
      <c r="G276" t="s">
        <v>462</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77.517899999999997</v>
      </c>
      <c r="FP276" s="7">
        <v>81.11</v>
      </c>
      <c r="FQ276" s="9">
        <v>1.2130000000000001</v>
      </c>
      <c r="FR276" s="7">
        <f t="shared" si="43"/>
        <v>66.867271228359428</v>
      </c>
      <c r="FT276" s="7">
        <v>3.52</v>
      </c>
      <c r="FU276" s="7">
        <v>3.41</v>
      </c>
      <c r="FV276" s="9">
        <v>77.753900000000002</v>
      </c>
      <c r="FX276" s="9">
        <v>82.67</v>
      </c>
      <c r="FY276" s="9">
        <v>82.71</v>
      </c>
      <c r="FZ276" s="9">
        <v>81.7</v>
      </c>
      <c r="GA276" s="9">
        <v>79.400000000000006</v>
      </c>
      <c r="GB276" s="9">
        <v>75.69</v>
      </c>
    </row>
    <row r="277" spans="1:184" x14ac:dyDescent="0.35">
      <c r="A277" s="6">
        <f t="shared" si="44"/>
        <v>44938</v>
      </c>
      <c r="B277" s="13">
        <f t="shared" si="38"/>
        <v>1</v>
      </c>
      <c r="C277" s="13">
        <f t="shared" si="39"/>
        <v>2023</v>
      </c>
      <c r="D277">
        <f t="shared" si="40"/>
        <v>202301</v>
      </c>
      <c r="E277">
        <f t="shared" si="41"/>
        <v>1</v>
      </c>
      <c r="F277">
        <f t="shared" si="42"/>
        <v>202301</v>
      </c>
      <c r="G277" t="s">
        <v>463</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77.460899999999995</v>
      </c>
      <c r="FP277" s="7">
        <v>82.59</v>
      </c>
      <c r="FQ277" s="9">
        <v>1.2177</v>
      </c>
      <c r="FR277" s="7">
        <f t="shared" si="43"/>
        <v>67.824587336782457</v>
      </c>
      <c r="FT277" s="7">
        <v>3.41</v>
      </c>
      <c r="FU277" s="7">
        <v>3.32</v>
      </c>
      <c r="FV277" s="9">
        <v>77.703000000000003</v>
      </c>
      <c r="FX277" s="9">
        <v>84.03</v>
      </c>
      <c r="FY277" s="9">
        <v>83.97</v>
      </c>
      <c r="FZ277" s="9">
        <v>82.83</v>
      </c>
      <c r="GA277" s="9">
        <v>80.33</v>
      </c>
      <c r="GB277" s="9">
        <v>76.23</v>
      </c>
    </row>
    <row r="278" spans="1:184" x14ac:dyDescent="0.35">
      <c r="A278" s="6">
        <f t="shared" si="44"/>
        <v>44939</v>
      </c>
      <c r="B278" s="13">
        <f t="shared" si="38"/>
        <v>1</v>
      </c>
      <c r="C278" s="13">
        <f t="shared" si="39"/>
        <v>2023</v>
      </c>
      <c r="D278">
        <f t="shared" si="40"/>
        <v>202301</v>
      </c>
      <c r="E278">
        <f t="shared" si="41"/>
        <v>1</v>
      </c>
      <c r="F278">
        <f t="shared" si="42"/>
        <v>202301</v>
      </c>
      <c r="G278" t="s">
        <v>464</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77.5989</v>
      </c>
      <c r="FP278" s="7">
        <v>83.43</v>
      </c>
      <c r="FQ278" s="9">
        <v>1.2215</v>
      </c>
      <c r="FR278" s="7">
        <f t="shared" si="43"/>
        <v>68.301268931641431</v>
      </c>
      <c r="FT278" s="7">
        <v>3.48</v>
      </c>
      <c r="FU278" s="7">
        <v>3.37</v>
      </c>
      <c r="FV278" s="9">
        <v>77.844499999999996</v>
      </c>
      <c r="FX278" s="9">
        <v>85.28</v>
      </c>
      <c r="FY278" s="9">
        <v>85.34</v>
      </c>
      <c r="FZ278" s="9">
        <v>84.11</v>
      </c>
      <c r="GA278" s="9">
        <v>81.319999999999993</v>
      </c>
      <c r="GB278" s="9">
        <v>76.900000000000006</v>
      </c>
    </row>
    <row r="279" spans="1:184" x14ac:dyDescent="0.35">
      <c r="A279" s="6">
        <f t="shared" si="44"/>
        <v>44942</v>
      </c>
      <c r="B279" s="13">
        <f t="shared" si="38"/>
        <v>1</v>
      </c>
      <c r="C279" s="13">
        <f t="shared" si="39"/>
        <v>2023</v>
      </c>
      <c r="D279">
        <f t="shared" si="40"/>
        <v>202301</v>
      </c>
      <c r="E279">
        <f t="shared" si="41"/>
        <v>1</v>
      </c>
      <c r="F279">
        <f t="shared" si="42"/>
        <v>202301</v>
      </c>
      <c r="G279" t="s">
        <v>465</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77.620099999999994</v>
      </c>
      <c r="FP279" s="7">
        <v>82.65</v>
      </c>
      <c r="FQ279" s="9">
        <v>1.2205999999999999</v>
      </c>
      <c r="FR279" s="7">
        <f t="shared" si="43"/>
        <v>67.712600360478461</v>
      </c>
      <c r="FT279" s="7">
        <v>3.5</v>
      </c>
      <c r="FU279" s="7">
        <v>3.39</v>
      </c>
      <c r="FV279" s="9">
        <v>77.854299999999995</v>
      </c>
      <c r="FX279" s="9">
        <v>84.46</v>
      </c>
      <c r="FY279" s="9">
        <v>84.45</v>
      </c>
      <c r="FZ279" s="9">
        <v>83.21</v>
      </c>
      <c r="GA279" s="9">
        <v>80.63</v>
      </c>
      <c r="GB279" s="9">
        <v>76.349999999999994</v>
      </c>
    </row>
    <row r="280" spans="1:184" x14ac:dyDescent="0.35">
      <c r="A280" s="6">
        <f t="shared" si="44"/>
        <v>44943</v>
      </c>
      <c r="B280" s="13">
        <f t="shared" si="38"/>
        <v>1</v>
      </c>
      <c r="C280" s="13">
        <f t="shared" si="39"/>
        <v>2023</v>
      </c>
      <c r="D280">
        <f t="shared" si="40"/>
        <v>202301</v>
      </c>
      <c r="E280">
        <f t="shared" si="41"/>
        <v>1</v>
      </c>
      <c r="F280">
        <f t="shared" si="42"/>
        <v>202301</v>
      </c>
      <c r="G280" t="s">
        <v>466</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78.171700000000001</v>
      </c>
      <c r="FP280" s="7">
        <v>84.38</v>
      </c>
      <c r="FQ280" s="9">
        <v>1.228</v>
      </c>
      <c r="FR280" s="7">
        <f t="shared" si="43"/>
        <v>68.713355048859938</v>
      </c>
      <c r="FT280" s="7">
        <v>3.46</v>
      </c>
      <c r="FU280" s="7">
        <v>3.33</v>
      </c>
      <c r="FV280" s="9">
        <v>78.416399999999996</v>
      </c>
      <c r="FX280" s="9">
        <v>85.92</v>
      </c>
      <c r="FY280" s="9">
        <v>85.88</v>
      </c>
      <c r="FZ280" s="9">
        <v>84.53</v>
      </c>
      <c r="GA280" s="9">
        <v>81.459999999999994</v>
      </c>
      <c r="GB280" s="9">
        <v>76.47</v>
      </c>
    </row>
    <row r="281" spans="1:184" x14ac:dyDescent="0.35">
      <c r="A281" s="6">
        <f t="shared" si="44"/>
        <v>44944</v>
      </c>
      <c r="B281" s="13">
        <f t="shared" si="38"/>
        <v>1</v>
      </c>
      <c r="C281" s="13">
        <f t="shared" si="39"/>
        <v>2023</v>
      </c>
      <c r="D281">
        <f t="shared" si="40"/>
        <v>202301</v>
      </c>
      <c r="E281">
        <f t="shared" si="41"/>
        <v>1</v>
      </c>
      <c r="F281">
        <f t="shared" si="42"/>
        <v>202301</v>
      </c>
      <c r="G281" t="s">
        <v>467</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78.739599999999996</v>
      </c>
      <c r="FP281" s="7">
        <v>83.78</v>
      </c>
      <c r="FQ281" s="9">
        <v>1.2394000000000001</v>
      </c>
      <c r="FR281" s="7">
        <f t="shared" si="43"/>
        <v>67.597224463450061</v>
      </c>
      <c r="FT281" s="7">
        <v>3.48</v>
      </c>
      <c r="FU281" s="7">
        <v>3.31</v>
      </c>
      <c r="FV281" s="9">
        <v>78.984999999999999</v>
      </c>
      <c r="FX281" s="9">
        <v>84.98</v>
      </c>
      <c r="FY281" s="9">
        <v>85.19</v>
      </c>
      <c r="FZ281" s="9">
        <v>84.03</v>
      </c>
      <c r="GA281" s="9">
        <v>81.11</v>
      </c>
      <c r="GB281" s="9">
        <v>76.31</v>
      </c>
    </row>
    <row r="282" spans="1:184" x14ac:dyDescent="0.35">
      <c r="A282" s="6">
        <f t="shared" si="44"/>
        <v>44945</v>
      </c>
      <c r="B282" s="13">
        <f t="shared" si="38"/>
        <v>1</v>
      </c>
      <c r="C282" s="13">
        <f t="shared" si="39"/>
        <v>2023</v>
      </c>
      <c r="D282">
        <f t="shared" si="40"/>
        <v>202301</v>
      </c>
      <c r="E282">
        <f t="shared" si="41"/>
        <v>1</v>
      </c>
      <c r="F282">
        <f t="shared" si="42"/>
        <v>202301</v>
      </c>
      <c r="G282" t="s">
        <v>468</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78.765699999999995</v>
      </c>
      <c r="FP282" s="7">
        <v>85.08</v>
      </c>
      <c r="FQ282" s="9">
        <v>1.2359</v>
      </c>
      <c r="FR282" s="7">
        <f t="shared" si="43"/>
        <v>68.840521077757103</v>
      </c>
      <c r="FT282" s="7">
        <v>3.49</v>
      </c>
      <c r="FU282" s="7">
        <v>3.32</v>
      </c>
      <c r="FV282" s="9">
        <v>78.999600000000001</v>
      </c>
      <c r="FX282" s="9">
        <v>86.16</v>
      </c>
      <c r="FY282" s="9">
        <v>86.18</v>
      </c>
      <c r="FZ282" s="9">
        <v>84.94</v>
      </c>
      <c r="GA282" s="9">
        <v>81.92</v>
      </c>
      <c r="GB282" s="9">
        <v>76.989999999999995</v>
      </c>
    </row>
    <row r="283" spans="1:184" x14ac:dyDescent="0.35">
      <c r="A283" s="6">
        <f t="shared" si="44"/>
        <v>44946</v>
      </c>
      <c r="B283" s="13">
        <f t="shared" si="38"/>
        <v>1</v>
      </c>
      <c r="C283" s="13">
        <f t="shared" si="39"/>
        <v>2023</v>
      </c>
      <c r="D283">
        <f t="shared" si="40"/>
        <v>202301</v>
      </c>
      <c r="E283">
        <f t="shared" si="41"/>
        <v>1</v>
      </c>
      <c r="F283">
        <f t="shared" si="42"/>
        <v>202301</v>
      </c>
      <c r="G283" t="s">
        <v>469</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78.675799999999995</v>
      </c>
      <c r="FP283" s="7">
        <v>86.96</v>
      </c>
      <c r="FQ283" s="9">
        <v>1.2369000000000001</v>
      </c>
      <c r="FR283" s="7">
        <f t="shared" si="43"/>
        <v>70.304794243673683</v>
      </c>
      <c r="FT283" s="7">
        <v>3.48</v>
      </c>
      <c r="FU283" s="7">
        <v>3.37</v>
      </c>
      <c r="FV283" s="9">
        <v>78.917299999999997</v>
      </c>
      <c r="FX283" s="9">
        <v>87.63</v>
      </c>
      <c r="FY283" s="9">
        <v>87.51</v>
      </c>
      <c r="FZ283" s="9">
        <v>86.13</v>
      </c>
      <c r="GA283" s="9">
        <v>82.96</v>
      </c>
      <c r="GB283" s="9">
        <v>77.67</v>
      </c>
    </row>
    <row r="284" spans="1:184" x14ac:dyDescent="0.35">
      <c r="A284" s="6">
        <f t="shared" si="44"/>
        <v>44949</v>
      </c>
      <c r="B284" s="13">
        <f t="shared" si="38"/>
        <v>1</v>
      </c>
      <c r="C284" s="13">
        <f t="shared" si="39"/>
        <v>2023</v>
      </c>
      <c r="D284">
        <f t="shared" si="40"/>
        <v>202301</v>
      </c>
      <c r="E284">
        <f t="shared" si="41"/>
        <v>1</v>
      </c>
      <c r="F284">
        <f t="shared" si="42"/>
        <v>202301</v>
      </c>
      <c r="G284" t="s">
        <v>470</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78.577600000000004</v>
      </c>
      <c r="FP284" s="7">
        <v>87.54</v>
      </c>
      <c r="FQ284" s="9">
        <v>1.2367999999999999</v>
      </c>
      <c r="FR284" s="7">
        <f t="shared" si="43"/>
        <v>70.779430789133258</v>
      </c>
      <c r="FT284" s="7">
        <v>3.45</v>
      </c>
      <c r="FU284" s="7">
        <v>3.36</v>
      </c>
      <c r="FV284" s="9">
        <v>78.812200000000004</v>
      </c>
      <c r="FX284" s="9">
        <v>88.19</v>
      </c>
      <c r="FY284" s="9">
        <v>87.97</v>
      </c>
      <c r="FZ284" s="9">
        <v>86.64</v>
      </c>
      <c r="GA284" s="9">
        <v>83.52</v>
      </c>
      <c r="GB284" s="9">
        <v>78.3</v>
      </c>
    </row>
    <row r="285" spans="1:184" x14ac:dyDescent="0.35">
      <c r="A285" s="6">
        <f t="shared" si="44"/>
        <v>44950</v>
      </c>
      <c r="B285" s="13">
        <f t="shared" si="38"/>
        <v>1</v>
      </c>
      <c r="C285" s="13">
        <f t="shared" si="39"/>
        <v>2023</v>
      </c>
      <c r="D285">
        <f t="shared" si="40"/>
        <v>202301</v>
      </c>
      <c r="E285">
        <f t="shared" si="41"/>
        <v>1</v>
      </c>
      <c r="F285">
        <f t="shared" si="42"/>
        <v>202301</v>
      </c>
      <c r="G285" t="s">
        <v>471</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78.179100000000005</v>
      </c>
      <c r="FP285" s="7">
        <v>85.25</v>
      </c>
      <c r="FQ285" s="9">
        <v>1.2315</v>
      </c>
      <c r="FR285" s="7">
        <f t="shared" si="43"/>
        <v>69.224522939504666</v>
      </c>
      <c r="FT285" s="7">
        <v>3.36</v>
      </c>
      <c r="FU285" s="7">
        <v>3.28</v>
      </c>
      <c r="FV285" s="9">
        <v>78.422600000000003</v>
      </c>
      <c r="FX285" s="9">
        <v>86.13</v>
      </c>
      <c r="FY285" s="9">
        <v>86.14</v>
      </c>
      <c r="FZ285" s="9">
        <v>85.01</v>
      </c>
      <c r="GA285" s="9">
        <v>82.02</v>
      </c>
      <c r="GB285" s="9">
        <v>77.06</v>
      </c>
    </row>
    <row r="286" spans="1:184" x14ac:dyDescent="0.35">
      <c r="A286" s="6">
        <f t="shared" si="44"/>
        <v>44951</v>
      </c>
      <c r="B286" s="13">
        <f t="shared" si="38"/>
        <v>1</v>
      </c>
      <c r="C286" s="13">
        <f t="shared" si="39"/>
        <v>2023</v>
      </c>
      <c r="D286">
        <f t="shared" si="40"/>
        <v>202301</v>
      </c>
      <c r="E286">
        <f t="shared" si="41"/>
        <v>1</v>
      </c>
      <c r="F286">
        <f t="shared" si="42"/>
        <v>202301</v>
      </c>
      <c r="G286" t="s">
        <v>472</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78.348799999999997</v>
      </c>
      <c r="FP286" s="7">
        <v>85.08</v>
      </c>
      <c r="FQ286" s="9">
        <v>1.2358</v>
      </c>
      <c r="FR286" s="7">
        <f t="shared" si="43"/>
        <v>68.846091600582611</v>
      </c>
      <c r="FT286" s="7">
        <v>3.41</v>
      </c>
      <c r="FU286" s="7">
        <v>3.24</v>
      </c>
      <c r="FV286" s="9">
        <v>78.605500000000006</v>
      </c>
      <c r="FX286" s="9">
        <v>86.12</v>
      </c>
      <c r="FY286" s="9">
        <v>86.04</v>
      </c>
      <c r="FZ286" s="9">
        <v>84.84</v>
      </c>
      <c r="GA286" s="9">
        <v>81.760000000000005</v>
      </c>
      <c r="GB286" s="9">
        <v>76.739999999999995</v>
      </c>
    </row>
    <row r="287" spans="1:184" x14ac:dyDescent="0.35">
      <c r="A287" s="6">
        <f t="shared" si="44"/>
        <v>44952</v>
      </c>
      <c r="B287" s="13">
        <f t="shared" si="38"/>
        <v>1</v>
      </c>
      <c r="C287" s="13">
        <f t="shared" si="39"/>
        <v>2023</v>
      </c>
      <c r="D287">
        <f t="shared" si="40"/>
        <v>202301</v>
      </c>
      <c r="E287">
        <f t="shared" si="41"/>
        <v>1</v>
      </c>
      <c r="F287">
        <f t="shared" si="42"/>
        <v>202301</v>
      </c>
      <c r="G287" t="s">
        <v>473</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78.491500000000002</v>
      </c>
      <c r="FP287" s="7">
        <v>86.29</v>
      </c>
      <c r="FQ287" s="9">
        <v>1.2356</v>
      </c>
      <c r="FR287" s="7">
        <f t="shared" si="43"/>
        <v>69.83651667206216</v>
      </c>
      <c r="FT287" s="7">
        <v>3.43</v>
      </c>
      <c r="FU287" s="7">
        <v>3.3</v>
      </c>
      <c r="FV287" s="9">
        <v>78.752300000000005</v>
      </c>
      <c r="FX287" s="9">
        <v>87.47</v>
      </c>
      <c r="FY287" s="9">
        <v>87.06</v>
      </c>
      <c r="FZ287" s="9">
        <v>85.64</v>
      </c>
      <c r="GA287" s="9">
        <v>82.31</v>
      </c>
      <c r="GB287" s="9">
        <v>76.95</v>
      </c>
    </row>
    <row r="288" spans="1:184" x14ac:dyDescent="0.35">
      <c r="A288" s="6">
        <f t="shared" si="44"/>
        <v>44953</v>
      </c>
      <c r="B288" s="13">
        <f t="shared" si="38"/>
        <v>1</v>
      </c>
      <c r="C288" s="13">
        <f t="shared" si="39"/>
        <v>2023</v>
      </c>
      <c r="D288">
        <f t="shared" si="40"/>
        <v>202301</v>
      </c>
      <c r="E288">
        <f t="shared" si="41"/>
        <v>1</v>
      </c>
      <c r="F288">
        <f t="shared" si="42"/>
        <v>202301</v>
      </c>
      <c r="G288" t="s">
        <v>474</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78.552800000000005</v>
      </c>
      <c r="FP288" s="7">
        <v>85.36</v>
      </c>
      <c r="FQ288" s="9">
        <v>1.2358</v>
      </c>
      <c r="FR288" s="7">
        <f t="shared" si="43"/>
        <v>69.072665479851111</v>
      </c>
      <c r="FT288" s="7">
        <v>3.48</v>
      </c>
      <c r="FU288" s="7">
        <v>3.33</v>
      </c>
      <c r="FV288" s="9">
        <v>78.802199999999999</v>
      </c>
      <c r="FX288" s="9">
        <v>86.66</v>
      </c>
      <c r="FY288" s="9">
        <v>86.04</v>
      </c>
      <c r="FZ288" s="9">
        <v>84.47</v>
      </c>
      <c r="GA288" s="9">
        <v>81.02</v>
      </c>
      <c r="GB288" s="9">
        <v>75.989999999999995</v>
      </c>
    </row>
    <row r="289" spans="1:184" x14ac:dyDescent="0.35">
      <c r="A289" s="6">
        <f t="shared" si="44"/>
        <v>44956</v>
      </c>
      <c r="B289" s="13">
        <f t="shared" si="38"/>
        <v>1</v>
      </c>
      <c r="C289" s="13">
        <f t="shared" si="39"/>
        <v>2023</v>
      </c>
      <c r="D289">
        <f t="shared" si="40"/>
        <v>202301</v>
      </c>
      <c r="E289">
        <f t="shared" si="41"/>
        <v>1</v>
      </c>
      <c r="F289">
        <f t="shared" si="42"/>
        <v>202301</v>
      </c>
      <c r="G289" t="s">
        <v>475</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78.575000000000003</v>
      </c>
      <c r="FP289" s="7">
        <v>84.9</v>
      </c>
      <c r="FQ289" s="9">
        <v>1.2379</v>
      </c>
      <c r="FR289" s="7">
        <f t="shared" si="43"/>
        <v>68.583892075288801</v>
      </c>
      <c r="FT289" s="7">
        <v>3.47</v>
      </c>
      <c r="FU289" s="7">
        <v>3.35</v>
      </c>
      <c r="FV289" s="9">
        <v>78.822699999999998</v>
      </c>
      <c r="FX289" s="9">
        <v>84.9</v>
      </c>
      <c r="FY289" s="9">
        <v>84.14</v>
      </c>
      <c r="FZ289" s="9">
        <v>82.7</v>
      </c>
      <c r="GA289" s="9">
        <v>79.58</v>
      </c>
      <c r="GB289" s="9">
        <v>75.180000000000007</v>
      </c>
    </row>
    <row r="290" spans="1:184" x14ac:dyDescent="0.35">
      <c r="A290" s="6">
        <f t="shared" si="44"/>
        <v>44957</v>
      </c>
      <c r="B290" s="13">
        <f t="shared" si="38"/>
        <v>1</v>
      </c>
      <c r="C290" s="13">
        <f t="shared" si="39"/>
        <v>2023</v>
      </c>
      <c r="D290">
        <f t="shared" si="40"/>
        <v>202301</v>
      </c>
      <c r="E290">
        <f t="shared" si="41"/>
        <v>1</v>
      </c>
      <c r="F290">
        <f t="shared" si="42"/>
        <v>202301</v>
      </c>
      <c r="G290" t="s">
        <v>476</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78.186499999999995</v>
      </c>
      <c r="FP290" s="7">
        <v>83.42</v>
      </c>
      <c r="FQ290" s="9">
        <v>1.2306999999999999</v>
      </c>
      <c r="FR290" s="7">
        <f t="shared" si="43"/>
        <v>67.782562769155774</v>
      </c>
      <c r="FT290" s="7">
        <v>3.46</v>
      </c>
      <c r="FU290" s="7">
        <v>3.34</v>
      </c>
      <c r="FV290" s="9">
        <v>78.429199999999994</v>
      </c>
      <c r="FX290" s="9">
        <v>84.49</v>
      </c>
      <c r="FY290" s="9">
        <v>85.17</v>
      </c>
      <c r="FZ290" s="9">
        <v>83.83</v>
      </c>
      <c r="GA290" s="9">
        <v>80.77</v>
      </c>
      <c r="GB290" s="9">
        <v>76.3</v>
      </c>
    </row>
    <row r="291" spans="1:184" x14ac:dyDescent="0.35">
      <c r="A291" s="6">
        <f t="shared" si="44"/>
        <v>44958</v>
      </c>
      <c r="B291" s="13">
        <f t="shared" si="38"/>
        <v>2</v>
      </c>
      <c r="C291" s="13">
        <f t="shared" si="39"/>
        <v>2023</v>
      </c>
      <c r="D291">
        <f t="shared" si="40"/>
        <v>202302</v>
      </c>
      <c r="E291">
        <f t="shared" si="41"/>
        <v>1</v>
      </c>
      <c r="F291">
        <f t="shared" si="42"/>
        <v>202301</v>
      </c>
      <c r="G291" t="s">
        <v>477</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78.028999999999996</v>
      </c>
      <c r="FP291" s="7">
        <v>81.61</v>
      </c>
      <c r="FQ291" s="9">
        <v>1.2325999999999999</v>
      </c>
      <c r="FR291" s="7">
        <f t="shared" si="43"/>
        <v>66.209638163232199</v>
      </c>
      <c r="FT291" s="7">
        <v>3.41</v>
      </c>
      <c r="FU291" s="7">
        <v>3.3</v>
      </c>
      <c r="FV291" s="9">
        <v>78.279300000000006</v>
      </c>
      <c r="FX291" s="9">
        <v>82.84</v>
      </c>
      <c r="FY291" s="9">
        <v>82.16</v>
      </c>
      <c r="FZ291" s="9">
        <v>80.89</v>
      </c>
      <c r="GA291" s="9">
        <v>78.27</v>
      </c>
      <c r="GB291" s="9">
        <v>74.400000000000006</v>
      </c>
    </row>
    <row r="292" spans="1:184" x14ac:dyDescent="0.35">
      <c r="A292" s="6">
        <f t="shared" si="44"/>
        <v>44959</v>
      </c>
      <c r="B292" s="13">
        <f t="shared" si="38"/>
        <v>2</v>
      </c>
      <c r="C292" s="13">
        <f t="shared" si="39"/>
        <v>2023</v>
      </c>
      <c r="D292">
        <f t="shared" si="40"/>
        <v>202302</v>
      </c>
      <c r="E292">
        <f t="shared" si="41"/>
        <v>1</v>
      </c>
      <c r="F292">
        <f t="shared" si="42"/>
        <v>202301</v>
      </c>
      <c r="G292" t="s">
        <v>478</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77.651899999999998</v>
      </c>
      <c r="FP292" s="7">
        <v>80.569999999999993</v>
      </c>
      <c r="FQ292" s="9">
        <v>1.2298</v>
      </c>
      <c r="FR292" s="7">
        <f t="shared" si="43"/>
        <v>65.514717840299227</v>
      </c>
      <c r="FT292" s="7">
        <v>3.15</v>
      </c>
      <c r="FU292" s="7">
        <v>2.99</v>
      </c>
      <c r="FV292" s="9">
        <v>77.915499999999994</v>
      </c>
      <c r="FX292" s="9">
        <v>82.17</v>
      </c>
      <c r="FY292" s="9">
        <v>81.7</v>
      </c>
      <c r="FZ292" s="9">
        <v>80.56</v>
      </c>
      <c r="GA292" s="9">
        <v>78.11</v>
      </c>
      <c r="GB292" s="9">
        <v>74.3</v>
      </c>
    </row>
    <row r="293" spans="1:184" x14ac:dyDescent="0.35">
      <c r="A293" s="6">
        <f t="shared" si="44"/>
        <v>44960</v>
      </c>
      <c r="B293" s="13">
        <f t="shared" si="38"/>
        <v>2</v>
      </c>
      <c r="C293" s="13">
        <f t="shared" si="39"/>
        <v>2023</v>
      </c>
      <c r="D293">
        <f t="shared" si="40"/>
        <v>202302</v>
      </c>
      <c r="E293">
        <f t="shared" si="41"/>
        <v>1</v>
      </c>
      <c r="F293">
        <f t="shared" si="42"/>
        <v>202301</v>
      </c>
      <c r="G293" t="s">
        <v>479</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76.951999999999998</v>
      </c>
      <c r="FP293" s="7">
        <v>78.849999999999994</v>
      </c>
      <c r="FQ293" s="9">
        <v>1.2104999999999999</v>
      </c>
      <c r="FR293" s="7">
        <f t="shared" si="43"/>
        <v>65.138372573316815</v>
      </c>
      <c r="FT293" s="7">
        <v>3.22</v>
      </c>
      <c r="FU293" s="7">
        <v>3.05</v>
      </c>
      <c r="FV293" s="9">
        <v>77.190799999999996</v>
      </c>
      <c r="FX293" s="9">
        <v>79.94</v>
      </c>
      <c r="FY293" s="9">
        <v>79.33</v>
      </c>
      <c r="FZ293" s="9">
        <v>78.19</v>
      </c>
      <c r="GA293" s="9">
        <v>75.900000000000006</v>
      </c>
      <c r="GB293" s="9">
        <v>72.44</v>
      </c>
    </row>
    <row r="294" spans="1:184" x14ac:dyDescent="0.35">
      <c r="A294" s="6">
        <f t="shared" si="44"/>
        <v>44963</v>
      </c>
      <c r="B294" s="13">
        <f t="shared" si="38"/>
        <v>2</v>
      </c>
      <c r="C294" s="13">
        <f t="shared" si="39"/>
        <v>2023</v>
      </c>
      <c r="D294">
        <f t="shared" si="40"/>
        <v>202302</v>
      </c>
      <c r="E294">
        <f t="shared" si="41"/>
        <v>1</v>
      </c>
      <c r="F294">
        <f t="shared" si="42"/>
        <v>202301</v>
      </c>
      <c r="G294" t="s">
        <v>480</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76.986500000000007</v>
      </c>
      <c r="FP294" s="7">
        <v>80.48</v>
      </c>
      <c r="FQ294" s="9">
        <v>1.2013</v>
      </c>
      <c r="FR294" s="7">
        <f t="shared" si="43"/>
        <v>66.994089736119207</v>
      </c>
      <c r="FT294" s="7">
        <v>3.45</v>
      </c>
      <c r="FU294" s="7">
        <v>3.26</v>
      </c>
      <c r="FV294" s="9">
        <v>77.212999999999994</v>
      </c>
      <c r="FX294" s="9">
        <v>80.989999999999995</v>
      </c>
      <c r="FY294" s="9">
        <v>80.290000000000006</v>
      </c>
      <c r="FZ294" s="9">
        <v>79.14</v>
      </c>
      <c r="GA294" s="9">
        <v>76.819999999999993</v>
      </c>
      <c r="GB294" s="9">
        <v>73.150000000000006</v>
      </c>
    </row>
    <row r="295" spans="1:184" x14ac:dyDescent="0.35">
      <c r="A295" s="6">
        <f t="shared" si="44"/>
        <v>44964</v>
      </c>
      <c r="B295" s="13">
        <f t="shared" si="38"/>
        <v>2</v>
      </c>
      <c r="C295" s="13">
        <f t="shared" si="39"/>
        <v>2023</v>
      </c>
      <c r="D295">
        <f t="shared" si="40"/>
        <v>202302</v>
      </c>
      <c r="E295">
        <f t="shared" si="41"/>
        <v>1</v>
      </c>
      <c r="F295">
        <f t="shared" si="42"/>
        <v>202301</v>
      </c>
      <c r="G295" t="s">
        <v>481</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77.056200000000004</v>
      </c>
      <c r="FP295" s="7">
        <v>82.92</v>
      </c>
      <c r="FQ295" s="9">
        <v>1.2015</v>
      </c>
      <c r="FR295" s="7">
        <f t="shared" si="43"/>
        <v>69.013732833957548</v>
      </c>
      <c r="FT295" s="7">
        <v>3.48</v>
      </c>
      <c r="FU295" s="7">
        <v>3.29</v>
      </c>
      <c r="FV295" s="9">
        <v>77.281300000000002</v>
      </c>
      <c r="FX295" s="9">
        <v>83.69</v>
      </c>
      <c r="FY295" s="9">
        <v>82.89</v>
      </c>
      <c r="FZ295" s="9">
        <v>81.52</v>
      </c>
      <c r="GA295" s="9">
        <v>78.77</v>
      </c>
      <c r="GB295" s="9">
        <v>74.48</v>
      </c>
    </row>
    <row r="296" spans="1:184" x14ac:dyDescent="0.35">
      <c r="A296" s="6">
        <f t="shared" si="44"/>
        <v>44965</v>
      </c>
      <c r="B296" s="13">
        <f t="shared" si="38"/>
        <v>2</v>
      </c>
      <c r="C296" s="13">
        <f t="shared" si="39"/>
        <v>2023</v>
      </c>
      <c r="D296">
        <f t="shared" si="40"/>
        <v>202302</v>
      </c>
      <c r="E296">
        <f t="shared" si="41"/>
        <v>1</v>
      </c>
      <c r="F296">
        <f t="shared" si="42"/>
        <v>202301</v>
      </c>
      <c r="G296" t="s">
        <v>482</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77.365399999999994</v>
      </c>
      <c r="FP296" s="7">
        <v>84.17</v>
      </c>
      <c r="FQ296" s="9">
        <v>1.2077</v>
      </c>
      <c r="FR296" s="7">
        <f t="shared" si="43"/>
        <v>69.694460544837298</v>
      </c>
      <c r="FT296" s="7">
        <v>3.44</v>
      </c>
      <c r="FU296" s="7">
        <v>3.29</v>
      </c>
      <c r="FV296" s="9">
        <v>77.59</v>
      </c>
      <c r="FX296" s="9">
        <v>85.09</v>
      </c>
      <c r="FY296" s="9">
        <v>84.16</v>
      </c>
      <c r="FZ296" s="9">
        <v>82.68</v>
      </c>
      <c r="GA296" s="9">
        <v>79.760000000000005</v>
      </c>
      <c r="GB296" s="9">
        <v>75.290000000000006</v>
      </c>
    </row>
    <row r="297" spans="1:184" x14ac:dyDescent="0.35">
      <c r="A297" s="6">
        <f t="shared" si="44"/>
        <v>44966</v>
      </c>
      <c r="B297" s="13">
        <f t="shared" si="38"/>
        <v>2</v>
      </c>
      <c r="C297" s="13">
        <f t="shared" si="39"/>
        <v>2023</v>
      </c>
      <c r="D297">
        <f t="shared" si="40"/>
        <v>202302</v>
      </c>
      <c r="E297">
        <f t="shared" si="41"/>
        <v>1</v>
      </c>
      <c r="F297">
        <f t="shared" si="42"/>
        <v>202301</v>
      </c>
      <c r="G297" t="s">
        <v>483</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77.761200000000002</v>
      </c>
      <c r="FP297" s="7">
        <v>83.46</v>
      </c>
      <c r="FQ297" s="9">
        <v>1.2169000000000001</v>
      </c>
      <c r="FR297" s="7">
        <f t="shared" si="43"/>
        <v>68.58410715753142</v>
      </c>
      <c r="FT297" s="7">
        <v>3.5</v>
      </c>
      <c r="FU297" s="7">
        <v>3.29</v>
      </c>
      <c r="FV297" s="9">
        <v>77.977400000000003</v>
      </c>
      <c r="FX297" s="9">
        <v>84.5</v>
      </c>
      <c r="FY297" s="9">
        <v>83.52</v>
      </c>
      <c r="FZ297" s="9">
        <v>82.03</v>
      </c>
      <c r="GA297" s="9">
        <v>79.180000000000007</v>
      </c>
      <c r="GB297" s="9">
        <v>74.75</v>
      </c>
    </row>
    <row r="298" spans="1:184" x14ac:dyDescent="0.35">
      <c r="A298" s="6">
        <f t="shared" si="44"/>
        <v>44967</v>
      </c>
      <c r="B298" s="13">
        <f t="shared" si="38"/>
        <v>2</v>
      </c>
      <c r="C298" s="13">
        <f t="shared" si="39"/>
        <v>2023</v>
      </c>
      <c r="D298">
        <f t="shared" si="40"/>
        <v>202302</v>
      </c>
      <c r="E298">
        <f t="shared" si="41"/>
        <v>1</v>
      </c>
      <c r="F298">
        <f t="shared" si="42"/>
        <v>202301</v>
      </c>
      <c r="G298" t="s">
        <v>484</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77.528899999999993</v>
      </c>
      <c r="FP298" s="7">
        <v>85.46</v>
      </c>
      <c r="FQ298" s="9">
        <v>1.2074</v>
      </c>
      <c r="FR298" s="7">
        <f t="shared" si="43"/>
        <v>70.780188835514323</v>
      </c>
      <c r="FT298" s="7">
        <v>3.61</v>
      </c>
      <c r="FU298" s="7">
        <v>3.39</v>
      </c>
      <c r="FV298" s="9">
        <v>77.741699999999994</v>
      </c>
      <c r="FX298" s="9">
        <v>86.39</v>
      </c>
      <c r="FY298" s="9">
        <v>85.35</v>
      </c>
      <c r="FZ298" s="9">
        <v>83.74</v>
      </c>
      <c r="GA298" s="9">
        <v>80.64</v>
      </c>
      <c r="GB298" s="9">
        <v>75.790000000000006</v>
      </c>
    </row>
    <row r="299" spans="1:184" x14ac:dyDescent="0.35">
      <c r="A299" s="6">
        <f t="shared" si="44"/>
        <v>44970</v>
      </c>
      <c r="B299" s="13">
        <f t="shared" si="38"/>
        <v>2</v>
      </c>
      <c r="C299" s="13">
        <f t="shared" si="39"/>
        <v>2023</v>
      </c>
      <c r="D299">
        <f t="shared" si="40"/>
        <v>202302</v>
      </c>
      <c r="E299">
        <f t="shared" si="41"/>
        <v>1</v>
      </c>
      <c r="F299">
        <f t="shared" si="42"/>
        <v>202301</v>
      </c>
      <c r="G299" t="s">
        <v>485</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77.821600000000004</v>
      </c>
      <c r="FP299" s="7">
        <v>85.98</v>
      </c>
      <c r="FQ299" s="9">
        <v>1.2137</v>
      </c>
      <c r="FR299" s="7">
        <f t="shared" si="43"/>
        <v>70.841229298838272</v>
      </c>
      <c r="FT299" s="7">
        <v>3.63</v>
      </c>
      <c r="FU299" s="7">
        <v>3.4</v>
      </c>
      <c r="FV299" s="9">
        <v>78.049499999999995</v>
      </c>
      <c r="FX299" s="9">
        <v>86.61</v>
      </c>
      <c r="FY299" s="9">
        <v>85.63</v>
      </c>
      <c r="FZ299" s="9">
        <v>84.08</v>
      </c>
      <c r="GA299" s="9">
        <v>81.040000000000006</v>
      </c>
      <c r="GB299" s="9">
        <v>76.260000000000005</v>
      </c>
    </row>
    <row r="300" spans="1:184" x14ac:dyDescent="0.35">
      <c r="A300" s="6">
        <f t="shared" si="44"/>
        <v>44971</v>
      </c>
      <c r="B300" s="13">
        <f t="shared" si="38"/>
        <v>2</v>
      </c>
      <c r="C300" s="13">
        <f t="shared" si="39"/>
        <v>2023</v>
      </c>
      <c r="D300">
        <f t="shared" si="40"/>
        <v>202302</v>
      </c>
      <c r="E300">
        <f t="shared" si="41"/>
        <v>1</v>
      </c>
      <c r="F300">
        <f t="shared" si="42"/>
        <v>202301</v>
      </c>
      <c r="G300" t="s">
        <v>486</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77.951300000000003</v>
      </c>
      <c r="FP300" s="7">
        <v>84.96</v>
      </c>
      <c r="FQ300" s="9">
        <v>1.2156</v>
      </c>
      <c r="FR300" s="7">
        <f t="shared" si="43"/>
        <v>69.891411648568607</v>
      </c>
      <c r="FT300" s="7">
        <v>3.81</v>
      </c>
      <c r="FU300" s="7">
        <v>3.53</v>
      </c>
      <c r="FV300" s="9">
        <v>78.179000000000002</v>
      </c>
      <c r="FX300" s="9">
        <v>85.58</v>
      </c>
      <c r="FY300" s="9">
        <v>84.77</v>
      </c>
      <c r="FZ300" s="9">
        <v>83.36</v>
      </c>
      <c r="GA300" s="9">
        <v>80.55</v>
      </c>
      <c r="GB300" s="9">
        <v>76</v>
      </c>
    </row>
    <row r="301" spans="1:184" x14ac:dyDescent="0.35">
      <c r="A301" s="6">
        <f t="shared" si="44"/>
        <v>44972</v>
      </c>
      <c r="B301" s="13">
        <f t="shared" si="38"/>
        <v>2</v>
      </c>
      <c r="C301" s="13">
        <f t="shared" si="39"/>
        <v>2023</v>
      </c>
      <c r="D301">
        <f t="shared" si="40"/>
        <v>202302</v>
      </c>
      <c r="E301">
        <f t="shared" si="41"/>
        <v>1</v>
      </c>
      <c r="F301">
        <f t="shared" si="42"/>
        <v>202301</v>
      </c>
      <c r="G301" t="s">
        <v>487</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77.219700000000003</v>
      </c>
      <c r="FP301" s="7">
        <v>84.11</v>
      </c>
      <c r="FQ301" s="9">
        <v>1.2002999999999999</v>
      </c>
      <c r="FR301" s="7">
        <f t="shared" si="43"/>
        <v>70.074148129634267</v>
      </c>
      <c r="FT301" s="7">
        <v>3.77</v>
      </c>
      <c r="FU301" s="7">
        <v>3.48</v>
      </c>
      <c r="FV301" s="9">
        <v>77.427099999999996</v>
      </c>
      <c r="FX301" s="9">
        <v>85.38</v>
      </c>
      <c r="FY301" s="9">
        <v>84.5</v>
      </c>
      <c r="FZ301" s="9">
        <v>83.09</v>
      </c>
      <c r="GA301" s="9">
        <v>80.349999999999994</v>
      </c>
      <c r="GB301" s="9">
        <v>76.05</v>
      </c>
    </row>
    <row r="302" spans="1:184" x14ac:dyDescent="0.35">
      <c r="A302" s="6">
        <f t="shared" si="44"/>
        <v>44973</v>
      </c>
      <c r="B302" s="13">
        <f t="shared" si="38"/>
        <v>2</v>
      </c>
      <c r="C302" s="13">
        <f t="shared" si="39"/>
        <v>2023</v>
      </c>
      <c r="D302">
        <f t="shared" si="40"/>
        <v>202302</v>
      </c>
      <c r="E302">
        <f t="shared" si="41"/>
        <v>1</v>
      </c>
      <c r="F302">
        <f t="shared" si="42"/>
        <v>202301</v>
      </c>
      <c r="G302" t="s">
        <v>488</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77.311700000000002</v>
      </c>
      <c r="FP302" s="7">
        <v>83.84</v>
      </c>
      <c r="FQ302" s="9">
        <v>1.2011000000000001</v>
      </c>
      <c r="FR302" s="7">
        <f t="shared" si="43"/>
        <v>69.802680875863786</v>
      </c>
      <c r="FT302" s="7">
        <v>3.79</v>
      </c>
      <c r="FU302" s="7">
        <v>3.5</v>
      </c>
      <c r="FV302" s="9">
        <v>77.513599999999997</v>
      </c>
      <c r="FX302" s="9">
        <v>85.14</v>
      </c>
      <c r="FY302" s="9">
        <v>84.25</v>
      </c>
      <c r="FZ302" s="9">
        <v>82.89</v>
      </c>
      <c r="GA302" s="9">
        <v>80.23</v>
      </c>
      <c r="GB302" s="9">
        <v>76.06</v>
      </c>
    </row>
    <row r="303" spans="1:184" x14ac:dyDescent="0.35">
      <c r="A303" s="6">
        <f t="shared" si="44"/>
        <v>44974</v>
      </c>
      <c r="B303" s="13">
        <f t="shared" si="38"/>
        <v>2</v>
      </c>
      <c r="C303" s="13">
        <f t="shared" si="39"/>
        <v>2023</v>
      </c>
      <c r="D303">
        <f t="shared" si="40"/>
        <v>202302</v>
      </c>
      <c r="E303">
        <f t="shared" si="41"/>
        <v>1</v>
      </c>
      <c r="F303">
        <f t="shared" si="42"/>
        <v>202301</v>
      </c>
      <c r="G303" t="s">
        <v>489</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77.3142</v>
      </c>
      <c r="FP303" s="7">
        <v>81.97</v>
      </c>
      <c r="FQ303" s="9">
        <v>1.1998</v>
      </c>
      <c r="FR303" s="7">
        <f t="shared" si="43"/>
        <v>68.31971995332556</v>
      </c>
      <c r="FT303" s="7">
        <v>3.79</v>
      </c>
      <c r="FU303" s="7">
        <v>3.51</v>
      </c>
      <c r="FV303" s="9">
        <v>77.525700000000001</v>
      </c>
      <c r="FX303" s="9">
        <v>83</v>
      </c>
      <c r="FY303" s="9">
        <v>82.17</v>
      </c>
      <c r="FZ303" s="9">
        <v>80.95</v>
      </c>
      <c r="GA303" s="9">
        <v>78.55</v>
      </c>
      <c r="GB303" s="9">
        <v>74.72</v>
      </c>
    </row>
    <row r="304" spans="1:184" x14ac:dyDescent="0.35">
      <c r="A304" s="6">
        <f t="shared" si="44"/>
        <v>44977</v>
      </c>
      <c r="B304" s="13">
        <f t="shared" si="38"/>
        <v>2</v>
      </c>
      <c r="C304" s="13">
        <f t="shared" si="39"/>
        <v>2023</v>
      </c>
      <c r="D304">
        <f t="shared" si="40"/>
        <v>202302</v>
      </c>
      <c r="E304">
        <f t="shared" si="41"/>
        <v>1</v>
      </c>
      <c r="F304">
        <f t="shared" si="42"/>
        <v>202301</v>
      </c>
      <c r="G304" t="s">
        <v>490</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77.351799999999997</v>
      </c>
      <c r="FP304" s="7">
        <v>82.79</v>
      </c>
      <c r="FQ304" s="9">
        <v>1.2028000000000001</v>
      </c>
      <c r="FR304" s="7">
        <f t="shared" si="43"/>
        <v>68.831060857998011</v>
      </c>
      <c r="FT304" s="7">
        <v>3.75</v>
      </c>
      <c r="FU304" s="7">
        <v>3.48</v>
      </c>
      <c r="FV304" s="9">
        <v>77.558099999999996</v>
      </c>
      <c r="FX304" s="9">
        <v>84.07</v>
      </c>
      <c r="FY304" s="9">
        <v>83.28</v>
      </c>
      <c r="FZ304" s="9">
        <v>82.04</v>
      </c>
      <c r="GA304" s="9">
        <v>79.569999999999993</v>
      </c>
      <c r="GB304" s="9">
        <v>75.7</v>
      </c>
    </row>
    <row r="305" spans="1:184" x14ac:dyDescent="0.35">
      <c r="A305" s="6">
        <f t="shared" si="44"/>
        <v>44978</v>
      </c>
      <c r="B305" s="13">
        <f t="shared" si="38"/>
        <v>2</v>
      </c>
      <c r="C305" s="13">
        <f t="shared" si="39"/>
        <v>2023</v>
      </c>
      <c r="D305">
        <f t="shared" si="40"/>
        <v>202302</v>
      </c>
      <c r="E305">
        <f t="shared" si="41"/>
        <v>1</v>
      </c>
      <c r="F305">
        <f t="shared" si="42"/>
        <v>202301</v>
      </c>
      <c r="G305" t="s">
        <v>491</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78.128</v>
      </c>
      <c r="FP305" s="7">
        <v>82.14</v>
      </c>
      <c r="FQ305" s="9">
        <v>1.2139</v>
      </c>
      <c r="FR305" s="7">
        <f t="shared" si="43"/>
        <v>67.666199851717607</v>
      </c>
      <c r="FT305" s="7">
        <v>3.93</v>
      </c>
      <c r="FU305" s="7">
        <v>3.63</v>
      </c>
      <c r="FV305" s="9">
        <v>78.331900000000005</v>
      </c>
      <c r="FX305" s="9">
        <v>83.05</v>
      </c>
      <c r="FY305" s="9">
        <v>82.29</v>
      </c>
      <c r="FZ305" s="9">
        <v>81.09</v>
      </c>
      <c r="GA305" s="9">
        <v>78.69</v>
      </c>
      <c r="GB305" s="9">
        <v>74.95</v>
      </c>
    </row>
    <row r="306" spans="1:184" x14ac:dyDescent="0.35">
      <c r="A306" s="6">
        <f t="shared" si="44"/>
        <v>44979</v>
      </c>
      <c r="B306" s="13">
        <f t="shared" si="38"/>
        <v>2</v>
      </c>
      <c r="C306" s="13">
        <f t="shared" si="39"/>
        <v>2023</v>
      </c>
      <c r="D306">
        <f t="shared" si="40"/>
        <v>202302</v>
      </c>
      <c r="E306">
        <f t="shared" si="41"/>
        <v>1</v>
      </c>
      <c r="F306">
        <f t="shared" si="42"/>
        <v>202301</v>
      </c>
      <c r="G306" t="s">
        <v>492</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77.916499999999999</v>
      </c>
      <c r="FP306" s="7">
        <v>79.55</v>
      </c>
      <c r="FQ306" s="9">
        <v>1.2067000000000001</v>
      </c>
      <c r="FR306" s="7">
        <f t="shared" si="43"/>
        <v>65.923593270904107</v>
      </c>
      <c r="FT306" s="7">
        <v>3.92</v>
      </c>
      <c r="FU306" s="7">
        <v>3.61</v>
      </c>
      <c r="FV306" s="9">
        <v>78.124499999999998</v>
      </c>
      <c r="FX306" s="9">
        <v>80.599999999999994</v>
      </c>
      <c r="FY306" s="9">
        <v>80.08</v>
      </c>
      <c r="FZ306" s="9">
        <v>79.11</v>
      </c>
      <c r="GA306" s="9">
        <v>77.12</v>
      </c>
      <c r="GB306" s="9">
        <v>74.069999999999993</v>
      </c>
    </row>
    <row r="307" spans="1:184" x14ac:dyDescent="0.35">
      <c r="A307" s="6">
        <f t="shared" si="44"/>
        <v>44980</v>
      </c>
      <c r="B307" s="13">
        <f t="shared" si="38"/>
        <v>2</v>
      </c>
      <c r="C307" s="13">
        <f t="shared" si="39"/>
        <v>2023</v>
      </c>
      <c r="D307">
        <f t="shared" si="40"/>
        <v>202302</v>
      </c>
      <c r="E307">
        <f t="shared" si="41"/>
        <v>1</v>
      </c>
      <c r="F307">
        <f t="shared" si="42"/>
        <v>202301</v>
      </c>
      <c r="G307" t="s">
        <v>493</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77.737499999999997</v>
      </c>
      <c r="FP307" s="7">
        <v>82.08</v>
      </c>
      <c r="FQ307" s="9">
        <v>1.2022999999999999</v>
      </c>
      <c r="FR307" s="7">
        <f t="shared" si="43"/>
        <v>68.269150794310903</v>
      </c>
      <c r="FT307" s="7">
        <v>3.9</v>
      </c>
      <c r="FU307" s="7">
        <v>3.58</v>
      </c>
      <c r="FV307" s="9">
        <v>77.9499</v>
      </c>
      <c r="FX307" s="9">
        <v>82.21</v>
      </c>
      <c r="FY307" s="9">
        <v>81.48</v>
      </c>
      <c r="FZ307" s="9">
        <v>80.33</v>
      </c>
      <c r="GA307" s="9">
        <v>78.13</v>
      </c>
      <c r="GB307" s="9">
        <v>74.63</v>
      </c>
    </row>
    <row r="308" spans="1:184" x14ac:dyDescent="0.35">
      <c r="A308" s="6">
        <f t="shared" si="44"/>
        <v>44981</v>
      </c>
      <c r="B308" s="13">
        <f t="shared" si="38"/>
        <v>2</v>
      </c>
      <c r="C308" s="13">
        <f t="shared" si="39"/>
        <v>2023</v>
      </c>
      <c r="D308">
        <f t="shared" si="40"/>
        <v>202302</v>
      </c>
      <c r="E308">
        <f t="shared" si="41"/>
        <v>1</v>
      </c>
      <c r="F308">
        <f t="shared" si="42"/>
        <v>202301</v>
      </c>
      <c r="G308" t="s">
        <v>494</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77.554299999999998</v>
      </c>
      <c r="FP308" s="7">
        <v>82.31</v>
      </c>
      <c r="FQ308" s="9">
        <v>1.1940999999999999</v>
      </c>
      <c r="FR308" s="7">
        <f t="shared" si="43"/>
        <v>68.930575328699447</v>
      </c>
      <c r="FT308" s="7">
        <v>3.62</v>
      </c>
      <c r="FU308" s="7">
        <v>3.75</v>
      </c>
      <c r="FV308" s="9">
        <v>77.755799999999994</v>
      </c>
      <c r="FX308" s="9">
        <v>83.16</v>
      </c>
      <c r="FY308" s="9">
        <v>82.29</v>
      </c>
      <c r="FZ308" s="9">
        <v>81.03</v>
      </c>
      <c r="GA308" s="9">
        <v>78.63</v>
      </c>
      <c r="GB308" s="9">
        <v>74.73</v>
      </c>
    </row>
    <row r="309" spans="1:184" x14ac:dyDescent="0.35">
      <c r="A309" s="6">
        <f t="shared" si="44"/>
        <v>44984</v>
      </c>
      <c r="B309" s="13">
        <f t="shared" si="38"/>
        <v>2</v>
      </c>
      <c r="C309" s="13">
        <f t="shared" si="39"/>
        <v>2023</v>
      </c>
      <c r="D309">
        <f t="shared" si="40"/>
        <v>202302</v>
      </c>
      <c r="E309">
        <f t="shared" si="41"/>
        <v>1</v>
      </c>
      <c r="F309">
        <f t="shared" si="42"/>
        <v>202301</v>
      </c>
      <c r="G309" t="s">
        <v>495</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77.908500000000004</v>
      </c>
      <c r="FP309" s="7">
        <v>81.239999999999995</v>
      </c>
      <c r="FQ309" s="9">
        <v>1.2031000000000001</v>
      </c>
      <c r="FR309" s="7">
        <f t="shared" si="43"/>
        <v>67.525558972653968</v>
      </c>
      <c r="FT309" s="7">
        <v>3.68</v>
      </c>
      <c r="FU309" s="7">
        <v>3.8</v>
      </c>
      <c r="FV309" s="9">
        <v>78.120999999999995</v>
      </c>
      <c r="FX309" s="9">
        <v>82.45</v>
      </c>
      <c r="FY309" s="9">
        <v>81.510000000000005</v>
      </c>
      <c r="FZ309" s="9">
        <v>80.23</v>
      </c>
      <c r="GA309" s="9">
        <v>77.790000000000006</v>
      </c>
      <c r="GB309" s="9">
        <v>73.87</v>
      </c>
    </row>
    <row r="310" spans="1:184" x14ac:dyDescent="0.35">
      <c r="A310" s="6">
        <f t="shared" si="44"/>
        <v>44985</v>
      </c>
      <c r="B310" s="13">
        <f t="shared" si="38"/>
        <v>2</v>
      </c>
      <c r="C310" s="13">
        <f t="shared" si="39"/>
        <v>2023</v>
      </c>
      <c r="D310">
        <f t="shared" si="40"/>
        <v>202302</v>
      </c>
      <c r="E310">
        <f t="shared" si="41"/>
        <v>1</v>
      </c>
      <c r="F310">
        <f t="shared" si="42"/>
        <v>202301</v>
      </c>
      <c r="G310" t="s">
        <v>496</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78.377600000000001</v>
      </c>
      <c r="FP310" s="7">
        <v>83.21</v>
      </c>
      <c r="FQ310" s="9">
        <v>1.2107000000000001</v>
      </c>
      <c r="FR310" s="7">
        <f t="shared" si="43"/>
        <v>68.72883455851985</v>
      </c>
      <c r="FT310" s="7">
        <v>3.66</v>
      </c>
      <c r="FU310" s="7">
        <v>3.84</v>
      </c>
      <c r="FV310" s="9">
        <v>78.580500000000001</v>
      </c>
      <c r="FX310" s="9">
        <v>83.89</v>
      </c>
      <c r="FY310" s="9">
        <v>82.83</v>
      </c>
      <c r="FZ310" s="9">
        <v>81.37</v>
      </c>
      <c r="GA310" s="9">
        <v>78.59</v>
      </c>
      <c r="GB310" s="9">
        <v>74.11</v>
      </c>
    </row>
    <row r="311" spans="1:184" x14ac:dyDescent="0.35">
      <c r="A311" s="6">
        <f t="shared" si="44"/>
        <v>44986</v>
      </c>
      <c r="B311" s="13">
        <f t="shared" si="38"/>
        <v>3</v>
      </c>
      <c r="C311" s="13">
        <f t="shared" si="39"/>
        <v>2023</v>
      </c>
      <c r="D311">
        <f t="shared" si="40"/>
        <v>202303</v>
      </c>
      <c r="E311">
        <f t="shared" si="41"/>
        <v>1</v>
      </c>
      <c r="F311">
        <f t="shared" si="42"/>
        <v>202301</v>
      </c>
      <c r="G311" t="s">
        <v>497</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77.411299999999997</v>
      </c>
      <c r="FP311" s="7">
        <v>83.68</v>
      </c>
      <c r="FQ311" s="9">
        <v>1.2007000000000001</v>
      </c>
      <c r="FR311" s="7">
        <f t="shared" si="43"/>
        <v>69.692679270425586</v>
      </c>
      <c r="FT311" s="7">
        <v>3.68</v>
      </c>
      <c r="FU311" s="7">
        <v>3.83</v>
      </c>
      <c r="FV311" s="9">
        <v>77.625799999999998</v>
      </c>
      <c r="FX311" s="9">
        <v>84.31</v>
      </c>
      <c r="FY311" s="9">
        <v>83.17</v>
      </c>
      <c r="FZ311" s="9">
        <v>81.69</v>
      </c>
      <c r="GA311" s="9">
        <v>78.930000000000007</v>
      </c>
      <c r="GB311" s="9">
        <v>74.38</v>
      </c>
    </row>
    <row r="312" spans="1:184" x14ac:dyDescent="0.35">
      <c r="A312" s="6">
        <f t="shared" si="44"/>
        <v>44987</v>
      </c>
      <c r="B312" s="13">
        <f t="shared" si="38"/>
        <v>3</v>
      </c>
      <c r="C312" s="13">
        <f t="shared" si="39"/>
        <v>2023</v>
      </c>
      <c r="D312">
        <f t="shared" si="40"/>
        <v>202303</v>
      </c>
      <c r="E312">
        <f t="shared" si="41"/>
        <v>1</v>
      </c>
      <c r="F312">
        <f t="shared" si="42"/>
        <v>202301</v>
      </c>
      <c r="G312" t="s">
        <v>498</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77.349199999999996</v>
      </c>
      <c r="FP312" s="7">
        <v>84.15</v>
      </c>
      <c r="FQ312" s="9">
        <v>1.1954</v>
      </c>
      <c r="FR312" s="7">
        <f t="shared" si="43"/>
        <v>70.394846913167143</v>
      </c>
      <c r="FT312" s="7">
        <v>3.69</v>
      </c>
      <c r="FU312" s="7">
        <v>3.91</v>
      </c>
      <c r="FV312" s="9">
        <v>77.560299999999998</v>
      </c>
      <c r="FX312" s="9">
        <v>84.75</v>
      </c>
      <c r="FY312" s="9">
        <v>83.57</v>
      </c>
      <c r="FZ312" s="9">
        <v>82.1</v>
      </c>
      <c r="GA312" s="9">
        <v>79.37</v>
      </c>
      <c r="GB312" s="9">
        <v>74.72</v>
      </c>
    </row>
    <row r="313" spans="1:184" x14ac:dyDescent="0.35">
      <c r="A313" s="6">
        <f t="shared" si="44"/>
        <v>44988</v>
      </c>
      <c r="B313" s="13">
        <f t="shared" si="38"/>
        <v>3</v>
      </c>
      <c r="C313" s="13">
        <f t="shared" si="39"/>
        <v>2023</v>
      </c>
      <c r="D313">
        <f t="shared" si="40"/>
        <v>202303</v>
      </c>
      <c r="E313">
        <f t="shared" si="41"/>
        <v>1</v>
      </c>
      <c r="F313">
        <f t="shared" si="42"/>
        <v>202301</v>
      </c>
      <c r="G313" t="s">
        <v>499</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77.487300000000005</v>
      </c>
      <c r="FP313" s="7">
        <v>85.74</v>
      </c>
      <c r="FQ313" s="9">
        <v>1.1977</v>
      </c>
      <c r="FR313" s="7">
        <f t="shared" si="43"/>
        <v>71.58720881689905</v>
      </c>
      <c r="FT313" s="7">
        <v>3.69</v>
      </c>
      <c r="FU313" s="7">
        <v>3.8</v>
      </c>
      <c r="FV313" s="9">
        <v>77.694400000000002</v>
      </c>
      <c r="FX313" s="9">
        <v>85.83</v>
      </c>
      <c r="FY313" s="9">
        <v>84.78</v>
      </c>
      <c r="FZ313" s="9">
        <v>83.31</v>
      </c>
      <c r="GA313" s="9">
        <v>80.489999999999995</v>
      </c>
      <c r="GB313" s="9">
        <v>75.73</v>
      </c>
    </row>
    <row r="314" spans="1:184" x14ac:dyDescent="0.35">
      <c r="A314" s="6">
        <f t="shared" si="44"/>
        <v>44991</v>
      </c>
      <c r="B314" s="13">
        <f t="shared" si="38"/>
        <v>3</v>
      </c>
      <c r="C314" s="13">
        <f t="shared" si="39"/>
        <v>2023</v>
      </c>
      <c r="D314">
        <f t="shared" si="40"/>
        <v>202303</v>
      </c>
      <c r="E314">
        <f t="shared" si="41"/>
        <v>1</v>
      </c>
      <c r="F314">
        <f t="shared" si="42"/>
        <v>202301</v>
      </c>
      <c r="G314" t="s">
        <v>500</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77.575100000000006</v>
      </c>
      <c r="FP314" s="7">
        <v>85.86</v>
      </c>
      <c r="FQ314" s="9">
        <v>1.2001999999999999</v>
      </c>
      <c r="FR314" s="7">
        <f t="shared" si="43"/>
        <v>71.538076987168807</v>
      </c>
      <c r="FT314" s="7">
        <v>3.76</v>
      </c>
      <c r="FU314" s="7">
        <v>3.88</v>
      </c>
      <c r="FV314" s="9">
        <v>77.790899999999993</v>
      </c>
      <c r="FX314" s="9">
        <v>86.18</v>
      </c>
      <c r="FY314" s="9">
        <v>85.16</v>
      </c>
      <c r="FZ314" s="9">
        <v>83.73</v>
      </c>
      <c r="GA314" s="9">
        <v>80.89</v>
      </c>
      <c r="GB314" s="9">
        <v>76.03</v>
      </c>
    </row>
    <row r="315" spans="1:184" x14ac:dyDescent="0.35">
      <c r="A315" s="6">
        <f t="shared" si="44"/>
        <v>44992</v>
      </c>
      <c r="B315" s="13">
        <f t="shared" si="38"/>
        <v>3</v>
      </c>
      <c r="C315" s="13">
        <f t="shared" si="39"/>
        <v>2023</v>
      </c>
      <c r="D315">
        <f t="shared" si="40"/>
        <v>202303</v>
      </c>
      <c r="E315">
        <f t="shared" si="41"/>
        <v>1</v>
      </c>
      <c r="F315">
        <f t="shared" si="42"/>
        <v>202301</v>
      </c>
      <c r="G315" t="s">
        <v>501</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76.990099999999998</v>
      </c>
      <c r="FP315" s="7">
        <v>83.03</v>
      </c>
      <c r="FQ315" s="9">
        <v>1.1872</v>
      </c>
      <c r="FR315" s="7">
        <f t="shared" si="43"/>
        <v>69.937668463611857</v>
      </c>
      <c r="FT315" s="7">
        <v>3.79</v>
      </c>
      <c r="FU315" s="7">
        <v>3.85</v>
      </c>
      <c r="FV315" s="9">
        <v>77.185699999999997</v>
      </c>
      <c r="FX315" s="9">
        <v>83.29</v>
      </c>
      <c r="FY315" s="9">
        <v>82.43</v>
      </c>
      <c r="FZ315" s="9">
        <v>81.19</v>
      </c>
      <c r="GA315" s="9">
        <v>78.61</v>
      </c>
      <c r="GB315" s="9">
        <v>74.209999999999994</v>
      </c>
    </row>
    <row r="316" spans="1:184" x14ac:dyDescent="0.35">
      <c r="A316" s="6">
        <f t="shared" si="44"/>
        <v>44993</v>
      </c>
      <c r="B316" s="13">
        <f t="shared" si="38"/>
        <v>3</v>
      </c>
      <c r="C316" s="13">
        <f t="shared" si="39"/>
        <v>2023</v>
      </c>
      <c r="D316">
        <f t="shared" si="40"/>
        <v>202303</v>
      </c>
      <c r="E316">
        <f t="shared" si="41"/>
        <v>1</v>
      </c>
      <c r="F316">
        <f t="shared" si="42"/>
        <v>202301</v>
      </c>
      <c r="G316" t="s">
        <v>502</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76.925700000000006</v>
      </c>
      <c r="FP316" s="7">
        <v>82.1</v>
      </c>
      <c r="FQ316" s="9">
        <v>1.1837</v>
      </c>
      <c r="FR316" s="7">
        <f t="shared" si="43"/>
        <v>69.358790234011991</v>
      </c>
      <c r="FT316" s="7">
        <v>3.79</v>
      </c>
      <c r="FU316" s="7">
        <v>3.79</v>
      </c>
      <c r="FV316" s="9">
        <v>77.128</v>
      </c>
      <c r="FX316" s="9">
        <v>82.66</v>
      </c>
      <c r="FY316" s="9">
        <v>81.819999999999993</v>
      </c>
      <c r="FZ316" s="9">
        <v>80.58</v>
      </c>
      <c r="GA316" s="9">
        <v>78.06</v>
      </c>
      <c r="GB316" s="9">
        <v>73.88</v>
      </c>
    </row>
    <row r="317" spans="1:184" x14ac:dyDescent="0.35">
      <c r="A317" s="6">
        <f t="shared" si="44"/>
        <v>44994</v>
      </c>
      <c r="B317" s="13">
        <f t="shared" si="38"/>
        <v>3</v>
      </c>
      <c r="C317" s="13">
        <f t="shared" si="39"/>
        <v>2023</v>
      </c>
      <c r="D317">
        <f t="shared" si="40"/>
        <v>202303</v>
      </c>
      <c r="E317">
        <f t="shared" si="41"/>
        <v>1</v>
      </c>
      <c r="F317">
        <f t="shared" si="42"/>
        <v>202301</v>
      </c>
      <c r="G317" t="s">
        <v>503</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77.282399999999996</v>
      </c>
      <c r="FP317" s="7">
        <v>81</v>
      </c>
      <c r="FQ317" s="9">
        <v>1.1892</v>
      </c>
      <c r="FR317" s="7">
        <f t="shared" si="43"/>
        <v>68.11301715438951</v>
      </c>
      <c r="FT317" s="7">
        <v>3.8</v>
      </c>
      <c r="FU317" s="7">
        <v>3.83</v>
      </c>
      <c r="FV317" s="9">
        <v>77.482600000000005</v>
      </c>
      <c r="FX317" s="9">
        <v>81.59</v>
      </c>
      <c r="FY317" s="9">
        <v>80.709999999999994</v>
      </c>
      <c r="FZ317" s="9">
        <v>79.489999999999995</v>
      </c>
      <c r="GA317" s="9">
        <v>77.099999999999994</v>
      </c>
      <c r="GB317" s="9">
        <v>73.180000000000007</v>
      </c>
    </row>
    <row r="318" spans="1:184" x14ac:dyDescent="0.35">
      <c r="A318" s="6">
        <f t="shared" si="44"/>
        <v>44995</v>
      </c>
      <c r="B318" s="13">
        <f t="shared" si="38"/>
        <v>3</v>
      </c>
      <c r="C318" s="13">
        <f t="shared" si="39"/>
        <v>2023</v>
      </c>
      <c r="D318">
        <f t="shared" si="40"/>
        <v>202303</v>
      </c>
      <c r="E318">
        <f t="shared" si="41"/>
        <v>1</v>
      </c>
      <c r="F318">
        <f t="shared" si="42"/>
        <v>202301</v>
      </c>
      <c r="G318" t="s">
        <v>504</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78.090900000000005</v>
      </c>
      <c r="FP318" s="7">
        <v>82.3</v>
      </c>
      <c r="FQ318" s="9">
        <v>1.2101999999999999</v>
      </c>
      <c r="FR318" s="7">
        <f t="shared" si="43"/>
        <v>68.00528838208561</v>
      </c>
      <c r="FT318" s="7">
        <v>3.61</v>
      </c>
      <c r="FU318" s="7">
        <v>3.62</v>
      </c>
      <c r="FV318" s="9">
        <v>78.285300000000007</v>
      </c>
      <c r="FX318" s="9">
        <v>82.78</v>
      </c>
      <c r="FY318" s="9">
        <v>81.760000000000005</v>
      </c>
      <c r="FZ318" s="9">
        <v>80.47</v>
      </c>
      <c r="GA318" s="9">
        <v>77.88</v>
      </c>
      <c r="GB318" s="9">
        <v>73.62</v>
      </c>
    </row>
    <row r="319" spans="1:184" x14ac:dyDescent="0.35">
      <c r="A319" s="6">
        <f t="shared" si="44"/>
        <v>44998</v>
      </c>
      <c r="B319" s="13">
        <f t="shared" si="38"/>
        <v>3</v>
      </c>
      <c r="C319" s="13">
        <f t="shared" si="39"/>
        <v>2023</v>
      </c>
      <c r="D319">
        <f t="shared" si="40"/>
        <v>202303</v>
      </c>
      <c r="E319">
        <f t="shared" si="41"/>
        <v>1</v>
      </c>
      <c r="F319">
        <f t="shared" si="42"/>
        <v>202301</v>
      </c>
      <c r="G319" t="s">
        <v>505</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78.177400000000006</v>
      </c>
      <c r="FP319" s="7">
        <v>79.67</v>
      </c>
      <c r="FQ319" s="9">
        <v>1.2159</v>
      </c>
      <c r="FR319" s="7">
        <f t="shared" si="43"/>
        <v>65.523480549387287</v>
      </c>
      <c r="FT319" s="7">
        <v>3.36</v>
      </c>
      <c r="FU319" s="7">
        <v>3.38</v>
      </c>
      <c r="FV319" s="9">
        <v>78.356399999999994</v>
      </c>
      <c r="FX319" s="9">
        <v>80.77</v>
      </c>
      <c r="FY319" s="9">
        <v>79.87</v>
      </c>
      <c r="FZ319" s="9">
        <v>78.739999999999995</v>
      </c>
      <c r="GA319" s="9">
        <v>76.459999999999994</v>
      </c>
      <c r="GB319" s="9">
        <v>72.66</v>
      </c>
    </row>
    <row r="320" spans="1:184" x14ac:dyDescent="0.35">
      <c r="A320" s="6">
        <f t="shared" si="44"/>
        <v>44999</v>
      </c>
      <c r="B320" s="13">
        <f t="shared" si="38"/>
        <v>3</v>
      </c>
      <c r="C320" s="13">
        <f t="shared" si="39"/>
        <v>2023</v>
      </c>
      <c r="D320">
        <f t="shared" si="40"/>
        <v>202303</v>
      </c>
      <c r="E320">
        <f t="shared" si="41"/>
        <v>1</v>
      </c>
      <c r="F320">
        <f t="shared" si="42"/>
        <v>202301</v>
      </c>
      <c r="G320" t="s">
        <v>506</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78.126000000000005</v>
      </c>
      <c r="FP320" s="7">
        <v>76.77</v>
      </c>
      <c r="FQ320" s="9">
        <v>1.2145999999999999</v>
      </c>
      <c r="FR320" s="7">
        <f t="shared" si="43"/>
        <v>63.205993742795982</v>
      </c>
      <c r="FT320" s="7">
        <v>3.47</v>
      </c>
      <c r="FU320" s="7">
        <v>3.5</v>
      </c>
      <c r="FV320" s="9">
        <v>78.302999999999997</v>
      </c>
      <c r="FX320" s="9">
        <v>77.45</v>
      </c>
      <c r="FY320" s="9">
        <v>76.72</v>
      </c>
      <c r="FZ320" s="9">
        <v>75.75</v>
      </c>
      <c r="GA320" s="9">
        <v>73.84</v>
      </c>
      <c r="GB320" s="9">
        <v>70.89</v>
      </c>
    </row>
    <row r="321" spans="1:184" x14ac:dyDescent="0.35">
      <c r="A321" s="6">
        <f t="shared" si="44"/>
        <v>45000</v>
      </c>
      <c r="B321" s="13">
        <f t="shared" si="38"/>
        <v>3</v>
      </c>
      <c r="C321" s="13">
        <f t="shared" si="39"/>
        <v>2023</v>
      </c>
      <c r="D321">
        <f t="shared" si="40"/>
        <v>202303</v>
      </c>
      <c r="E321">
        <f t="shared" si="41"/>
        <v>1</v>
      </c>
      <c r="F321">
        <f t="shared" si="42"/>
        <v>202301</v>
      </c>
      <c r="G321" t="s">
        <v>507</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78.120900000000006</v>
      </c>
      <c r="FP321" s="7">
        <v>74.3</v>
      </c>
      <c r="FQ321" s="9">
        <v>1.2028000000000001</v>
      </c>
      <c r="FR321" s="7">
        <f t="shared" si="43"/>
        <v>61.772530761556361</v>
      </c>
      <c r="FT321" s="7">
        <v>3.31</v>
      </c>
      <c r="FU321" s="7">
        <v>3.33</v>
      </c>
      <c r="FV321" s="9">
        <v>78.288799999999995</v>
      </c>
      <c r="FX321" s="9">
        <v>73.69</v>
      </c>
      <c r="FY321" s="9">
        <v>73.05</v>
      </c>
      <c r="FZ321" s="9">
        <v>72.31</v>
      </c>
      <c r="GA321" s="9">
        <v>70.91</v>
      </c>
      <c r="GB321" s="9">
        <v>68.95</v>
      </c>
    </row>
    <row r="322" spans="1:184" x14ac:dyDescent="0.35">
      <c r="A322" s="6">
        <f t="shared" si="44"/>
        <v>45001</v>
      </c>
      <c r="B322" s="13">
        <f t="shared" si="38"/>
        <v>3</v>
      </c>
      <c r="C322" s="13">
        <f t="shared" si="39"/>
        <v>2023</v>
      </c>
      <c r="D322">
        <f t="shared" si="40"/>
        <v>202303</v>
      </c>
      <c r="E322">
        <f t="shared" si="41"/>
        <v>1</v>
      </c>
      <c r="F322">
        <f t="shared" si="42"/>
        <v>202301</v>
      </c>
      <c r="G322" t="s">
        <v>508</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78.350899999999996</v>
      </c>
      <c r="FP322" s="7">
        <v>73.12</v>
      </c>
      <c r="FQ322" s="9">
        <v>1.2109000000000001</v>
      </c>
      <c r="FR322" s="7">
        <f t="shared" si="43"/>
        <v>60.384837724006935</v>
      </c>
      <c r="FT322" s="7">
        <v>3.42</v>
      </c>
      <c r="FU322" s="7">
        <v>3.41</v>
      </c>
      <c r="FV322" s="9">
        <v>78.524000000000001</v>
      </c>
      <c r="FX322" s="9">
        <v>74.7</v>
      </c>
      <c r="FY322" s="9">
        <v>74.069999999999993</v>
      </c>
      <c r="FZ322" s="9">
        <v>73.290000000000006</v>
      </c>
      <c r="GA322" s="9">
        <v>71.8</v>
      </c>
      <c r="GB322" s="9">
        <v>69.72</v>
      </c>
    </row>
    <row r="323" spans="1:184" x14ac:dyDescent="0.35">
      <c r="A323" s="6">
        <f t="shared" si="44"/>
        <v>45002</v>
      </c>
      <c r="B323" s="13">
        <f t="shared" si="38"/>
        <v>3</v>
      </c>
      <c r="C323" s="13">
        <f t="shared" si="39"/>
        <v>2023</v>
      </c>
      <c r="D323">
        <f t="shared" si="40"/>
        <v>202303</v>
      </c>
      <c r="E323">
        <f t="shared" si="41"/>
        <v>1</v>
      </c>
      <c r="F323">
        <f t="shared" si="42"/>
        <v>202301</v>
      </c>
      <c r="G323" t="s">
        <v>509</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78.385999999999996</v>
      </c>
      <c r="FP323" s="7">
        <v>71.03</v>
      </c>
      <c r="FQ323" s="9">
        <v>1.214</v>
      </c>
      <c r="FR323" s="7">
        <f t="shared" si="43"/>
        <v>58.509060955518947</v>
      </c>
      <c r="FT323" s="7">
        <v>3.24</v>
      </c>
      <c r="FU323" s="7">
        <v>3.28</v>
      </c>
      <c r="FV323" s="9">
        <v>78.551000000000002</v>
      </c>
      <c r="FX323" s="9">
        <v>72.97</v>
      </c>
      <c r="FY323" s="9">
        <v>72.680000000000007</v>
      </c>
      <c r="FZ323" s="9">
        <v>72.03</v>
      </c>
      <c r="GA323" s="9">
        <v>70.8</v>
      </c>
      <c r="GB323" s="9">
        <v>69.28</v>
      </c>
    </row>
    <row r="324" spans="1:184" x14ac:dyDescent="0.35">
      <c r="A324" s="6">
        <f t="shared" si="44"/>
        <v>45005</v>
      </c>
      <c r="B324" s="13">
        <f t="shared" si="38"/>
        <v>3</v>
      </c>
      <c r="C324" s="13">
        <f t="shared" si="39"/>
        <v>2023</v>
      </c>
      <c r="D324">
        <f t="shared" si="40"/>
        <v>202303</v>
      </c>
      <c r="E324">
        <f t="shared" si="41"/>
        <v>1</v>
      </c>
      <c r="F324">
        <f t="shared" si="42"/>
        <v>202301</v>
      </c>
      <c r="G324" t="s">
        <v>510</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78.864099999999993</v>
      </c>
      <c r="FP324" s="7">
        <v>72.42</v>
      </c>
      <c r="FQ324" s="9">
        <v>1.2255</v>
      </c>
      <c r="FR324" s="7">
        <f t="shared" si="43"/>
        <v>59.094247246022029</v>
      </c>
      <c r="FT324" s="7">
        <v>3.23</v>
      </c>
      <c r="FU324" s="7">
        <v>3.31</v>
      </c>
      <c r="FV324" s="9">
        <v>79.0304</v>
      </c>
      <c r="FX324" s="9">
        <v>73.790000000000006</v>
      </c>
      <c r="FY324" s="9">
        <v>73.48</v>
      </c>
      <c r="FZ324" s="9">
        <v>72.88</v>
      </c>
      <c r="GA324" s="9">
        <v>71.58</v>
      </c>
      <c r="GB324" s="9">
        <v>69.92</v>
      </c>
    </row>
    <row r="325" spans="1:184" x14ac:dyDescent="0.35">
      <c r="A325" s="6">
        <f t="shared" si="44"/>
        <v>45006</v>
      </c>
      <c r="B325" s="13">
        <f t="shared" si="38"/>
        <v>3</v>
      </c>
      <c r="C325" s="13">
        <f t="shared" si="39"/>
        <v>2023</v>
      </c>
      <c r="D325">
        <f t="shared" si="40"/>
        <v>202303</v>
      </c>
      <c r="E325">
        <f t="shared" si="41"/>
        <v>1</v>
      </c>
      <c r="F325">
        <f t="shared" si="42"/>
        <v>202301</v>
      </c>
      <c r="G325" t="s">
        <v>511</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v>
      </c>
      <c r="FP325" s="7">
        <v>74.78</v>
      </c>
      <c r="FQ325" s="9">
        <v>1.2196</v>
      </c>
      <c r="FR325" s="7">
        <f t="shared" si="43"/>
        <v>61.315185306657924</v>
      </c>
      <c r="FT325" s="7">
        <v>3.29</v>
      </c>
      <c r="FU325" s="7">
        <v>3.36</v>
      </c>
      <c r="FV325" s="9">
        <v>78.461500000000001</v>
      </c>
      <c r="FX325" s="9">
        <v>75.319999999999993</v>
      </c>
      <c r="FY325" s="9">
        <v>74.91</v>
      </c>
      <c r="FZ325" s="9">
        <v>74.11</v>
      </c>
      <c r="GA325" s="9">
        <v>72.459999999999994</v>
      </c>
      <c r="GB325" s="9">
        <v>70.349999999999994</v>
      </c>
    </row>
    <row r="326" spans="1:184" x14ac:dyDescent="0.35">
      <c r="A326" s="6">
        <f t="shared" si="44"/>
        <v>45007</v>
      </c>
      <c r="B326" s="13">
        <f t="shared" si="38"/>
        <v>3</v>
      </c>
      <c r="C326" s="13">
        <f t="shared" si="39"/>
        <v>2023</v>
      </c>
      <c r="D326">
        <f t="shared" si="40"/>
        <v>202303</v>
      </c>
      <c r="E326">
        <f t="shared" si="41"/>
        <v>1</v>
      </c>
      <c r="F326">
        <f t="shared" si="42"/>
        <v>202301</v>
      </c>
      <c r="G326" t="s">
        <v>512</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78.447500000000005</v>
      </c>
      <c r="FP326" s="7">
        <v>76.08</v>
      </c>
      <c r="FQ326" s="9">
        <v>1.2232000000000001</v>
      </c>
      <c r="FR326" s="7">
        <f t="shared" si="43"/>
        <v>62.197514715500326</v>
      </c>
      <c r="FT326" s="7">
        <v>3.48</v>
      </c>
      <c r="FU326" s="7">
        <v>3.44</v>
      </c>
      <c r="FV326" s="9">
        <v>78.619900000000001</v>
      </c>
      <c r="FX326" s="9">
        <v>76.69</v>
      </c>
      <c r="FY326" s="9">
        <v>76.25</v>
      </c>
      <c r="FZ326" s="9">
        <v>75.36</v>
      </c>
      <c r="GA326" s="9">
        <v>73.48</v>
      </c>
      <c r="GB326" s="9">
        <v>70.98</v>
      </c>
    </row>
    <row r="327" spans="1:184" x14ac:dyDescent="0.35">
      <c r="A327" s="6">
        <f t="shared" si="44"/>
        <v>45008</v>
      </c>
      <c r="B327" s="13">
        <f t="shared" si="38"/>
        <v>3</v>
      </c>
      <c r="C327" s="13">
        <f t="shared" si="39"/>
        <v>2023</v>
      </c>
      <c r="D327">
        <f t="shared" si="40"/>
        <v>202303</v>
      </c>
      <c r="E327">
        <f t="shared" si="41"/>
        <v>1</v>
      </c>
      <c r="F327">
        <f t="shared" si="42"/>
        <v>202301</v>
      </c>
      <c r="G327" t="s">
        <v>513</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78.477999999999994</v>
      </c>
      <c r="FP327" s="7">
        <v>74.31</v>
      </c>
      <c r="FQ327" s="9">
        <v>1.2316</v>
      </c>
      <c r="FR327" s="7">
        <f t="shared" si="43"/>
        <v>60.336148100032482</v>
      </c>
      <c r="FT327" s="7">
        <v>3.28</v>
      </c>
      <c r="FU327" s="7">
        <v>3.36</v>
      </c>
      <c r="FV327" s="9">
        <v>78.660899999999998</v>
      </c>
      <c r="FX327" s="9">
        <v>75.91</v>
      </c>
      <c r="FY327" s="9">
        <v>75.400000000000006</v>
      </c>
      <c r="FZ327" s="9">
        <v>74.61</v>
      </c>
      <c r="GA327" s="9">
        <v>72.95</v>
      </c>
      <c r="GB327" s="9">
        <v>70.709999999999994</v>
      </c>
    </row>
    <row r="328" spans="1:184" x14ac:dyDescent="0.35">
      <c r="A328" s="6">
        <f t="shared" si="44"/>
        <v>45009</v>
      </c>
      <c r="B328" s="13">
        <f t="shared" si="38"/>
        <v>3</v>
      </c>
      <c r="C328" s="13">
        <f t="shared" si="39"/>
        <v>2023</v>
      </c>
      <c r="D328">
        <f t="shared" si="40"/>
        <v>202303</v>
      </c>
      <c r="E328">
        <f t="shared" si="41"/>
        <v>1</v>
      </c>
      <c r="F328">
        <f t="shared" si="42"/>
        <v>202301</v>
      </c>
      <c r="G328" t="s">
        <v>514</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78.429500000000004</v>
      </c>
      <c r="FP328" s="7">
        <v>73.63</v>
      </c>
      <c r="FQ328" s="9">
        <v>1.2223999999999999</v>
      </c>
      <c r="FR328" s="7">
        <f t="shared" si="43"/>
        <v>60.233965968586389</v>
      </c>
      <c r="FT328" s="7">
        <v>3.21</v>
      </c>
      <c r="FU328" s="7">
        <v>3.28</v>
      </c>
      <c r="FV328" s="9">
        <v>78.614099999999993</v>
      </c>
      <c r="FX328" s="9">
        <v>74.989999999999995</v>
      </c>
      <c r="FY328" s="9">
        <v>74.52</v>
      </c>
      <c r="FZ328" s="9">
        <v>73.81</v>
      </c>
      <c r="GA328" s="9">
        <v>72.3</v>
      </c>
      <c r="GB328" s="9">
        <v>70.349999999999994</v>
      </c>
    </row>
    <row r="329" spans="1:184" x14ac:dyDescent="0.35">
      <c r="A329" s="6">
        <f t="shared" si="44"/>
        <v>45012</v>
      </c>
      <c r="B329" s="13">
        <f t="shared" si="38"/>
        <v>3</v>
      </c>
      <c r="C329" s="13">
        <f t="shared" si="39"/>
        <v>2023</v>
      </c>
      <c r="D329">
        <f t="shared" si="40"/>
        <v>202303</v>
      </c>
      <c r="E329">
        <f t="shared" si="41"/>
        <v>1</v>
      </c>
      <c r="F329">
        <f t="shared" si="42"/>
        <v>202301</v>
      </c>
      <c r="G329" t="s">
        <v>515</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78.698400000000007</v>
      </c>
      <c r="FP329" s="7">
        <v>76.8</v>
      </c>
      <c r="FQ329" s="9">
        <v>1.2274</v>
      </c>
      <c r="FR329" s="7">
        <f t="shared" si="43"/>
        <v>62.571288903372981</v>
      </c>
      <c r="FT329" s="7">
        <v>3.34</v>
      </c>
      <c r="FU329" s="7">
        <v>3.38</v>
      </c>
      <c r="FV329" s="9">
        <v>78.881699999999995</v>
      </c>
      <c r="FX329" s="9">
        <v>78.12</v>
      </c>
      <c r="FY329" s="9">
        <v>77.680000000000007</v>
      </c>
      <c r="FZ329" s="9">
        <v>76.87</v>
      </c>
      <c r="GA329" s="9">
        <v>75.040000000000006</v>
      </c>
      <c r="GB329" s="9">
        <v>72.39</v>
      </c>
    </row>
    <row r="330" spans="1:184" x14ac:dyDescent="0.35">
      <c r="A330" s="6">
        <f t="shared" si="44"/>
        <v>45013</v>
      </c>
      <c r="B330" s="13">
        <f t="shared" ref="B330:B393" si="45">MONTH(A330)</f>
        <v>3</v>
      </c>
      <c r="C330" s="13">
        <f t="shared" ref="C330:C393" si="46">YEAR(A330)</f>
        <v>2023</v>
      </c>
      <c r="D330">
        <f t="shared" ref="D330:D393" si="47">C330*100+B330</f>
        <v>202303</v>
      </c>
      <c r="E330">
        <f t="shared" ref="E330:E393" si="48">IF(B330&lt;4,1,IF(B330&lt;7,2,IF(B330&lt;10,3,4)))</f>
        <v>1</v>
      </c>
      <c r="F330">
        <f t="shared" ref="F330:F393" si="49">C330*100+E330</f>
        <v>202301</v>
      </c>
      <c r="G330" t="s">
        <v>516</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78.821799999999996</v>
      </c>
      <c r="FP330" s="7">
        <v>78.069999999999993</v>
      </c>
      <c r="FQ330" s="9">
        <v>1.2326999999999999</v>
      </c>
      <c r="FR330" s="7">
        <f t="shared" ref="FR330:FR393" si="50">FP330/FQ330</f>
        <v>63.332522105946296</v>
      </c>
      <c r="FT330" s="7">
        <v>3.38</v>
      </c>
      <c r="FU330" s="7">
        <v>3.46</v>
      </c>
      <c r="FV330" s="9">
        <v>79.019800000000004</v>
      </c>
      <c r="FX330" s="9">
        <v>78.650000000000006</v>
      </c>
      <c r="FY330" s="9">
        <v>77.98</v>
      </c>
      <c r="FZ330" s="9">
        <v>77.069999999999993</v>
      </c>
      <c r="GA330" s="9">
        <v>75.209999999999994</v>
      </c>
      <c r="GB330" s="9">
        <v>72.47</v>
      </c>
    </row>
    <row r="331" spans="1:184" x14ac:dyDescent="0.35">
      <c r="A331" s="6">
        <f t="shared" si="44"/>
        <v>45014</v>
      </c>
      <c r="B331" s="13">
        <f t="shared" si="45"/>
        <v>3</v>
      </c>
      <c r="C331" s="13">
        <f t="shared" si="46"/>
        <v>2023</v>
      </c>
      <c r="D331">
        <f t="shared" si="47"/>
        <v>202303</v>
      </c>
      <c r="E331">
        <f t="shared" si="48"/>
        <v>1</v>
      </c>
      <c r="F331">
        <f t="shared" si="49"/>
        <v>202301</v>
      </c>
      <c r="G331" t="s">
        <v>517</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78.763599999999997</v>
      </c>
      <c r="FP331" s="7">
        <v>77.510000000000005</v>
      </c>
      <c r="FQ331" s="9">
        <v>1.2311000000000001</v>
      </c>
      <c r="FR331" s="7">
        <f t="shared" si="50"/>
        <v>62.95995451222484</v>
      </c>
      <c r="FT331" s="7">
        <v>3.4</v>
      </c>
      <c r="FU331" s="7">
        <v>3.46</v>
      </c>
      <c r="FV331" s="9">
        <v>78.965299999999999</v>
      </c>
      <c r="FX331" s="9">
        <v>78.28</v>
      </c>
      <c r="FY331" s="9">
        <v>77.44</v>
      </c>
      <c r="FZ331" s="9">
        <v>76.569999999999993</v>
      </c>
      <c r="GA331" s="9">
        <v>74.73</v>
      </c>
      <c r="GB331" s="9">
        <v>72.09</v>
      </c>
    </row>
    <row r="332" spans="1:184" x14ac:dyDescent="0.35">
      <c r="A332" s="6">
        <f t="shared" si="44"/>
        <v>45015</v>
      </c>
      <c r="B332" s="13">
        <f t="shared" si="45"/>
        <v>3</v>
      </c>
      <c r="C332" s="13">
        <f t="shared" si="46"/>
        <v>2023</v>
      </c>
      <c r="D332">
        <f t="shared" si="47"/>
        <v>202303</v>
      </c>
      <c r="E332">
        <f t="shared" si="48"/>
        <v>1</v>
      </c>
      <c r="F332">
        <f t="shared" si="49"/>
        <v>202301</v>
      </c>
      <c r="G332" t="s">
        <v>518</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78.882199999999997</v>
      </c>
      <c r="FP332" s="7">
        <v>78.45</v>
      </c>
      <c r="FQ332" s="9">
        <v>1.238</v>
      </c>
      <c r="FR332" s="7">
        <f t="shared" si="50"/>
        <v>63.368336025848144</v>
      </c>
      <c r="FT332" s="7">
        <v>3.45</v>
      </c>
      <c r="FU332" s="7">
        <v>3.5</v>
      </c>
      <c r="FV332" s="9">
        <v>79.088099999999997</v>
      </c>
      <c r="FX332" s="9">
        <v>79.27</v>
      </c>
      <c r="FY332" s="9">
        <v>78.459999999999994</v>
      </c>
      <c r="FZ332" s="9">
        <v>77.510000000000005</v>
      </c>
      <c r="GA332" s="9">
        <v>75.489999999999995</v>
      </c>
      <c r="GB332" s="9">
        <v>72.459999999999994</v>
      </c>
    </row>
    <row r="333" spans="1:184" x14ac:dyDescent="0.35">
      <c r="A333" s="6">
        <f t="shared" si="44"/>
        <v>45016</v>
      </c>
      <c r="B333" s="13">
        <f t="shared" si="45"/>
        <v>3</v>
      </c>
      <c r="C333" s="13">
        <f t="shared" si="46"/>
        <v>2023</v>
      </c>
      <c r="D333">
        <f t="shared" si="47"/>
        <v>202303</v>
      </c>
      <c r="E333">
        <f t="shared" si="48"/>
        <v>1</v>
      </c>
      <c r="F333">
        <f t="shared" si="49"/>
        <v>202301</v>
      </c>
      <c r="G333" t="s">
        <v>519</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78.924300000000002</v>
      </c>
      <c r="FP333" s="7">
        <v>79.19</v>
      </c>
      <c r="FQ333" s="9">
        <v>1.2363999999999999</v>
      </c>
      <c r="FR333" s="7">
        <f t="shared" si="50"/>
        <v>64.048851504367519</v>
      </c>
      <c r="FT333" s="7">
        <v>3.42</v>
      </c>
      <c r="FU333" s="7">
        <v>3.47</v>
      </c>
      <c r="FV333" s="9">
        <v>79.139700000000005</v>
      </c>
      <c r="FX333" s="9">
        <v>79.77</v>
      </c>
      <c r="FY333" s="9">
        <v>79.73</v>
      </c>
      <c r="FZ333" s="9">
        <v>78.709999999999994</v>
      </c>
      <c r="GA333" s="9">
        <v>76.48</v>
      </c>
      <c r="GB333" s="9">
        <v>73.069999999999993</v>
      </c>
    </row>
    <row r="334" spans="1:184" x14ac:dyDescent="0.35">
      <c r="A334" s="6">
        <f t="shared" si="44"/>
        <v>45019</v>
      </c>
      <c r="B334" s="13">
        <f t="shared" si="45"/>
        <v>4</v>
      </c>
      <c r="C334" s="13">
        <f t="shared" si="46"/>
        <v>2023</v>
      </c>
      <c r="D334">
        <f t="shared" si="47"/>
        <v>202304</v>
      </c>
      <c r="E334">
        <f t="shared" si="48"/>
        <v>2</v>
      </c>
      <c r="F334">
        <f t="shared" si="49"/>
        <v>202302</v>
      </c>
      <c r="G334" t="s">
        <v>520</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79.063800000000001</v>
      </c>
      <c r="FP334" s="7">
        <v>85.81</v>
      </c>
      <c r="FQ334" s="9">
        <v>1.2397</v>
      </c>
      <c r="FR334" s="7">
        <f t="shared" si="50"/>
        <v>69.218359280471077</v>
      </c>
      <c r="FT334" s="7">
        <v>3.39</v>
      </c>
      <c r="FU334" s="7">
        <v>3.43</v>
      </c>
      <c r="FV334" s="9">
        <v>79.277199999999993</v>
      </c>
      <c r="FX334" s="9">
        <v>84.93</v>
      </c>
      <c r="FY334" s="9">
        <v>83.97</v>
      </c>
      <c r="FZ334" s="9">
        <v>82.08</v>
      </c>
      <c r="GA334" s="9">
        <v>78.92</v>
      </c>
      <c r="GB334" s="9">
        <v>74.16</v>
      </c>
    </row>
    <row r="335" spans="1:184" x14ac:dyDescent="0.35">
      <c r="A335" s="6">
        <f t="shared" ref="A335:A398" si="51">+A330+7</f>
        <v>45020</v>
      </c>
      <c r="B335" s="13">
        <f t="shared" si="45"/>
        <v>4</v>
      </c>
      <c r="C335" s="13">
        <f t="shared" si="46"/>
        <v>2023</v>
      </c>
      <c r="D335">
        <f t="shared" si="47"/>
        <v>202304</v>
      </c>
      <c r="E335">
        <f t="shared" si="48"/>
        <v>2</v>
      </c>
      <c r="F335">
        <f t="shared" si="49"/>
        <v>202302</v>
      </c>
      <c r="G335" t="s">
        <v>521</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79.520899999999997</v>
      </c>
      <c r="FP335" s="7">
        <v>85.7</v>
      </c>
      <c r="FQ335" s="9">
        <v>1.2516</v>
      </c>
      <c r="FR335" s="7">
        <f t="shared" si="50"/>
        <v>68.472355385107065</v>
      </c>
      <c r="FT335" s="7">
        <v>3.34</v>
      </c>
      <c r="FU335" s="7">
        <v>3.42</v>
      </c>
      <c r="FV335" s="9">
        <v>79.724800000000002</v>
      </c>
      <c r="FX335" s="9">
        <v>84.94</v>
      </c>
      <c r="FY335" s="9">
        <v>83.97</v>
      </c>
      <c r="FZ335" s="9">
        <v>82.07</v>
      </c>
      <c r="GA335" s="9">
        <v>78.83</v>
      </c>
      <c r="GB335" s="9">
        <v>74.069999999999993</v>
      </c>
    </row>
    <row r="336" spans="1:184" x14ac:dyDescent="0.35">
      <c r="A336" s="6">
        <f t="shared" si="51"/>
        <v>45021</v>
      </c>
      <c r="B336" s="13">
        <f t="shared" si="45"/>
        <v>4</v>
      </c>
      <c r="C336" s="13">
        <f t="shared" si="46"/>
        <v>2023</v>
      </c>
      <c r="D336">
        <f t="shared" si="47"/>
        <v>202304</v>
      </c>
      <c r="E336">
        <f t="shared" si="48"/>
        <v>2</v>
      </c>
      <c r="F336">
        <f t="shared" si="49"/>
        <v>202302</v>
      </c>
      <c r="G336" t="s">
        <v>522</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79.3048</v>
      </c>
      <c r="FP336" s="7">
        <v>85.89</v>
      </c>
      <c r="FQ336" s="9">
        <v>1.2450000000000001</v>
      </c>
      <c r="FR336" s="7">
        <f t="shared" si="50"/>
        <v>68.98795180722891</v>
      </c>
      <c r="FT336" s="7">
        <v>3.32</v>
      </c>
      <c r="FU336" s="7">
        <v>3.42</v>
      </c>
      <c r="FV336" s="9">
        <v>79.513400000000004</v>
      </c>
      <c r="FX336" s="9">
        <v>84.99</v>
      </c>
      <c r="FY336" s="9">
        <v>84.04</v>
      </c>
      <c r="FZ336" s="9">
        <v>82.15</v>
      </c>
      <c r="GA336" s="9">
        <v>78.91</v>
      </c>
      <c r="GB336" s="9">
        <v>74.27</v>
      </c>
    </row>
    <row r="337" spans="1:184" x14ac:dyDescent="0.35">
      <c r="A337" s="6">
        <f t="shared" si="51"/>
        <v>45022</v>
      </c>
      <c r="B337" s="13">
        <f t="shared" si="45"/>
        <v>4</v>
      </c>
      <c r="C337" s="13">
        <f t="shared" si="46"/>
        <v>2023</v>
      </c>
      <c r="D337">
        <f t="shared" si="47"/>
        <v>202304</v>
      </c>
      <c r="E337">
        <f t="shared" si="48"/>
        <v>2</v>
      </c>
      <c r="F337">
        <f t="shared" si="49"/>
        <v>202302</v>
      </c>
      <c r="G337" t="s">
        <v>523</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79.207999999999998</v>
      </c>
      <c r="FP337" s="7">
        <v>86.56</v>
      </c>
      <c r="FQ337" s="9">
        <v>1.2434000000000001</v>
      </c>
      <c r="FR337" s="7">
        <f t="shared" si="50"/>
        <v>69.615570210712562</v>
      </c>
      <c r="FT337" s="7">
        <v>3.33</v>
      </c>
      <c r="FU337" s="7">
        <v>3.41</v>
      </c>
      <c r="FV337" s="9">
        <v>79.398099999999999</v>
      </c>
      <c r="FX337" s="9">
        <v>85.12</v>
      </c>
      <c r="FY337" s="9">
        <v>84.04</v>
      </c>
      <c r="FZ337" s="9">
        <v>82.1</v>
      </c>
      <c r="GA337" s="9">
        <v>78.78</v>
      </c>
      <c r="GB337" s="9">
        <v>74.16</v>
      </c>
    </row>
    <row r="338" spans="1:184" x14ac:dyDescent="0.35">
      <c r="A338" s="6">
        <f t="shared" si="51"/>
        <v>45023</v>
      </c>
      <c r="B338" s="13">
        <f t="shared" si="45"/>
        <v>4</v>
      </c>
      <c r="C338" s="13">
        <f t="shared" si="46"/>
        <v>2023</v>
      </c>
      <c r="D338">
        <f t="shared" si="47"/>
        <v>202304</v>
      </c>
      <c r="E338">
        <f t="shared" si="48"/>
        <v>2</v>
      </c>
      <c r="F338">
        <f t="shared" si="49"/>
        <v>202302</v>
      </c>
      <c r="G338" t="s">
        <v>524</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50"/>
        <v>#N/A</v>
      </c>
      <c r="FT338" s="7" t="e">
        <v>#N/A</v>
      </c>
      <c r="FU338" s="7" t="e">
        <v>#N/A</v>
      </c>
      <c r="FV338" s="9" t="e">
        <v>#N/A</v>
      </c>
      <c r="FX338" s="9" t="e">
        <v>#N/A</v>
      </c>
      <c r="FY338" s="9" t="e">
        <v>#N/A</v>
      </c>
      <c r="FZ338" s="9" t="e">
        <v>#N/A</v>
      </c>
      <c r="GA338" s="9" t="e">
        <v>#N/A</v>
      </c>
      <c r="GB338" s="9" t="e">
        <v>#N/A</v>
      </c>
    </row>
    <row r="339" spans="1:184" x14ac:dyDescent="0.35">
      <c r="A339" s="6">
        <f t="shared" si="51"/>
        <v>45026</v>
      </c>
      <c r="B339" s="13">
        <f t="shared" si="45"/>
        <v>4</v>
      </c>
      <c r="C339" s="13">
        <f t="shared" si="46"/>
        <v>2023</v>
      </c>
      <c r="D339">
        <f t="shared" si="47"/>
        <v>202304</v>
      </c>
      <c r="E339">
        <f t="shared" si="48"/>
        <v>2</v>
      </c>
      <c r="F339">
        <f t="shared" si="49"/>
        <v>202302</v>
      </c>
      <c r="G339" t="s">
        <v>525</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50"/>
        <v>#N/A</v>
      </c>
      <c r="FT339" s="7">
        <v>3.36</v>
      </c>
      <c r="FU339" s="7" t="e">
        <v>#N/A</v>
      </c>
      <c r="FV339" s="9" t="e">
        <v>#N/A</v>
      </c>
      <c r="FX339" s="9">
        <v>84.18</v>
      </c>
      <c r="FY339" s="9">
        <v>83.21</v>
      </c>
      <c r="FZ339" s="9">
        <v>81.400000000000006</v>
      </c>
      <c r="GA339" s="9">
        <v>78.209999999999994</v>
      </c>
      <c r="GB339" s="9">
        <v>73.73</v>
      </c>
    </row>
    <row r="340" spans="1:184" x14ac:dyDescent="0.35">
      <c r="A340" s="6">
        <f t="shared" si="51"/>
        <v>45027</v>
      </c>
      <c r="B340" s="13">
        <f t="shared" si="45"/>
        <v>4</v>
      </c>
      <c r="C340" s="13">
        <f t="shared" si="46"/>
        <v>2023</v>
      </c>
      <c r="D340">
        <f t="shared" si="47"/>
        <v>202304</v>
      </c>
      <c r="E340">
        <f t="shared" si="48"/>
        <v>2</v>
      </c>
      <c r="F340">
        <f t="shared" si="49"/>
        <v>202302</v>
      </c>
      <c r="G340" t="s">
        <v>526</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79.282700000000006</v>
      </c>
      <c r="FP340" s="7">
        <v>87.32</v>
      </c>
      <c r="FQ340" s="9">
        <v>1.2431000000000001</v>
      </c>
      <c r="FR340" s="7">
        <f t="shared" si="50"/>
        <v>70.243745475022109</v>
      </c>
      <c r="FT340" s="7">
        <v>3.48</v>
      </c>
      <c r="FU340" s="7">
        <v>3.54</v>
      </c>
      <c r="FV340" s="9">
        <v>79.476699999999994</v>
      </c>
      <c r="FX340" s="9">
        <v>85.61</v>
      </c>
      <c r="FY340" s="9">
        <v>84.54</v>
      </c>
      <c r="FZ340" s="9">
        <v>82.64</v>
      </c>
      <c r="GA340" s="9">
        <v>79.290000000000006</v>
      </c>
      <c r="GB340" s="9">
        <v>74.489999999999995</v>
      </c>
    </row>
    <row r="341" spans="1:184" x14ac:dyDescent="0.35">
      <c r="A341" s="6">
        <f t="shared" si="51"/>
        <v>45028</v>
      </c>
      <c r="B341" s="13">
        <f t="shared" si="45"/>
        <v>4</v>
      </c>
      <c r="C341" s="13">
        <f t="shared" si="46"/>
        <v>2023</v>
      </c>
      <c r="D341">
        <f t="shared" si="47"/>
        <v>202304</v>
      </c>
      <c r="E341">
        <f t="shared" si="48"/>
        <v>2</v>
      </c>
      <c r="F341">
        <f t="shared" si="49"/>
        <v>202302</v>
      </c>
      <c r="G341" t="s">
        <v>527</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79.213800000000006</v>
      </c>
      <c r="FP341" s="7">
        <v>88.31</v>
      </c>
      <c r="FQ341" s="9">
        <v>1.2465999999999999</v>
      </c>
      <c r="FR341" s="7">
        <f t="shared" si="50"/>
        <v>70.84068666773625</v>
      </c>
      <c r="FT341" s="7">
        <v>3.52</v>
      </c>
      <c r="FU341" s="7">
        <v>3.57</v>
      </c>
      <c r="FV341" s="9">
        <v>79.410799999999995</v>
      </c>
      <c r="FX341" s="9">
        <v>87.33</v>
      </c>
      <c r="FY341" s="9">
        <v>86.04</v>
      </c>
      <c r="FZ341" s="9">
        <v>83.99</v>
      </c>
      <c r="GA341" s="9">
        <v>80.540000000000006</v>
      </c>
      <c r="GB341" s="9">
        <v>75.52</v>
      </c>
    </row>
    <row r="342" spans="1:184" x14ac:dyDescent="0.35">
      <c r="A342" s="6">
        <f t="shared" si="51"/>
        <v>45029</v>
      </c>
      <c r="B342" s="13">
        <f t="shared" si="45"/>
        <v>4</v>
      </c>
      <c r="C342" s="13">
        <f t="shared" si="46"/>
        <v>2023</v>
      </c>
      <c r="D342">
        <f t="shared" si="47"/>
        <v>202304</v>
      </c>
      <c r="E342">
        <f t="shared" si="48"/>
        <v>2</v>
      </c>
      <c r="F342">
        <f t="shared" si="49"/>
        <v>202302</v>
      </c>
      <c r="G342" t="s">
        <v>528</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79.142099999999999</v>
      </c>
      <c r="FP342" s="7">
        <v>86.51</v>
      </c>
      <c r="FQ342" s="9">
        <v>1.2509999999999999</v>
      </c>
      <c r="FR342" s="7">
        <f t="shared" si="50"/>
        <v>69.15267785771384</v>
      </c>
      <c r="FT342" s="7">
        <v>3.5</v>
      </c>
      <c r="FU342" s="7">
        <v>3.56</v>
      </c>
      <c r="FV342" s="9">
        <v>79.341800000000006</v>
      </c>
      <c r="FX342" s="9">
        <v>86.09</v>
      </c>
      <c r="FY342" s="9">
        <v>85.09</v>
      </c>
      <c r="FZ342" s="9">
        <v>83.22</v>
      </c>
      <c r="GA342" s="9">
        <v>80.040000000000006</v>
      </c>
      <c r="GB342" s="9">
        <v>75.31</v>
      </c>
    </row>
    <row r="343" spans="1:184" x14ac:dyDescent="0.35">
      <c r="A343" s="6">
        <f t="shared" si="51"/>
        <v>45030</v>
      </c>
      <c r="B343" s="13">
        <f t="shared" si="45"/>
        <v>4</v>
      </c>
      <c r="C343" s="13">
        <f t="shared" si="46"/>
        <v>2023</v>
      </c>
      <c r="D343">
        <f t="shared" si="47"/>
        <v>202304</v>
      </c>
      <c r="E343">
        <f t="shared" si="48"/>
        <v>2</v>
      </c>
      <c r="F343">
        <f t="shared" si="49"/>
        <v>202302</v>
      </c>
      <c r="G343" t="s">
        <v>529</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78.869500000000002</v>
      </c>
      <c r="FP343" s="7">
        <v>87.31</v>
      </c>
      <c r="FQ343" s="9">
        <v>1.2444</v>
      </c>
      <c r="FR343" s="7">
        <f t="shared" si="50"/>
        <v>70.162327225972362</v>
      </c>
      <c r="FT343" s="7">
        <v>3.6</v>
      </c>
      <c r="FU343" s="7">
        <v>3.65</v>
      </c>
      <c r="FV343" s="9">
        <v>79.066199999999995</v>
      </c>
      <c r="FX343" s="9">
        <v>86.31</v>
      </c>
      <c r="FY343" s="9">
        <v>85.28</v>
      </c>
      <c r="FZ343" s="9">
        <v>83.46</v>
      </c>
      <c r="GA343" s="9">
        <v>80.27</v>
      </c>
      <c r="GB343" s="9">
        <v>75.5</v>
      </c>
    </row>
    <row r="344" spans="1:184" x14ac:dyDescent="0.35">
      <c r="A344" s="6">
        <f t="shared" si="51"/>
        <v>45033</v>
      </c>
      <c r="B344" s="13">
        <f t="shared" si="45"/>
        <v>4</v>
      </c>
      <c r="C344" s="13">
        <f t="shared" si="46"/>
        <v>2023</v>
      </c>
      <c r="D344">
        <f t="shared" si="47"/>
        <v>202304</v>
      </c>
      <c r="E344">
        <f t="shared" si="48"/>
        <v>2</v>
      </c>
      <c r="F344">
        <f t="shared" si="49"/>
        <v>202302</v>
      </c>
      <c r="G344" t="s">
        <v>530</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78.760199999999998</v>
      </c>
      <c r="FP344" s="7">
        <v>85.63</v>
      </c>
      <c r="FQ344" s="9">
        <v>1.2364999999999999</v>
      </c>
      <c r="FR344" s="7">
        <f t="shared" si="50"/>
        <v>69.251920744035587</v>
      </c>
      <c r="FT344" s="7">
        <v>3.62</v>
      </c>
      <c r="FU344" s="7">
        <v>3.7</v>
      </c>
      <c r="FV344" s="9">
        <v>78.957099999999997</v>
      </c>
      <c r="FX344" s="9">
        <v>84.76</v>
      </c>
      <c r="FY344" s="9">
        <v>83.93</v>
      </c>
      <c r="FZ344" s="9">
        <v>82.27</v>
      </c>
      <c r="GA344" s="9">
        <v>79.319999999999993</v>
      </c>
      <c r="GB344" s="9">
        <v>74.89</v>
      </c>
    </row>
    <row r="345" spans="1:184" x14ac:dyDescent="0.35">
      <c r="A345" s="6">
        <f t="shared" si="51"/>
        <v>45034</v>
      </c>
      <c r="B345" s="13">
        <f t="shared" si="45"/>
        <v>4</v>
      </c>
      <c r="C345" s="13">
        <f t="shared" si="46"/>
        <v>2023</v>
      </c>
      <c r="D345">
        <f t="shared" si="47"/>
        <v>202304</v>
      </c>
      <c r="E345">
        <f t="shared" si="48"/>
        <v>2</v>
      </c>
      <c r="F345">
        <f t="shared" si="49"/>
        <v>202302</v>
      </c>
      <c r="G345" t="s">
        <v>531</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78.993700000000004</v>
      </c>
      <c r="FP345" s="7">
        <v>85.48</v>
      </c>
      <c r="FQ345" s="9">
        <v>1.2427999999999999</v>
      </c>
      <c r="FR345" s="7">
        <f t="shared" si="50"/>
        <v>68.780173801094307</v>
      </c>
      <c r="FT345" s="7">
        <v>3.69</v>
      </c>
      <c r="FU345" s="7">
        <v>3.75</v>
      </c>
      <c r="FV345" s="9">
        <v>79.195499999999996</v>
      </c>
      <c r="FX345" s="9">
        <v>84.77</v>
      </c>
      <c r="FY345" s="9">
        <v>83.96</v>
      </c>
      <c r="FZ345" s="9">
        <v>82.33</v>
      </c>
      <c r="GA345" s="9">
        <v>79.48</v>
      </c>
      <c r="GB345" s="9">
        <v>75.14</v>
      </c>
    </row>
    <row r="346" spans="1:184" x14ac:dyDescent="0.35">
      <c r="A346" s="6">
        <f t="shared" si="51"/>
        <v>45035</v>
      </c>
      <c r="B346" s="13">
        <f t="shared" si="45"/>
        <v>4</v>
      </c>
      <c r="C346" s="13">
        <f t="shared" si="46"/>
        <v>2023</v>
      </c>
      <c r="D346">
        <f t="shared" si="47"/>
        <v>202304</v>
      </c>
      <c r="E346">
        <f t="shared" si="48"/>
        <v>2</v>
      </c>
      <c r="F346">
        <f t="shared" si="49"/>
        <v>202302</v>
      </c>
      <c r="G346" t="s">
        <v>532</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79.230199999999996</v>
      </c>
      <c r="FP346" s="7">
        <v>85.34</v>
      </c>
      <c r="FQ346" s="9">
        <v>1.2450000000000001</v>
      </c>
      <c r="FR346" s="7">
        <f t="shared" si="50"/>
        <v>68.546184738955816</v>
      </c>
      <c r="FT346" s="7">
        <v>3.82</v>
      </c>
      <c r="FU346" s="7">
        <v>3.85</v>
      </c>
      <c r="FV346" s="9">
        <v>79.413300000000007</v>
      </c>
      <c r="FX346" s="9">
        <v>83.12</v>
      </c>
      <c r="FY346" s="9">
        <v>82.35</v>
      </c>
      <c r="FZ346" s="9">
        <v>80.819999999999993</v>
      </c>
      <c r="GA346" s="9">
        <v>78.17</v>
      </c>
      <c r="GB346" s="9">
        <v>74.19</v>
      </c>
    </row>
    <row r="347" spans="1:184" x14ac:dyDescent="0.35">
      <c r="A347" s="6">
        <f t="shared" si="51"/>
        <v>45036</v>
      </c>
      <c r="B347" s="13">
        <f t="shared" si="45"/>
        <v>4</v>
      </c>
      <c r="C347" s="13">
        <f t="shared" si="46"/>
        <v>2023</v>
      </c>
      <c r="D347">
        <f t="shared" si="47"/>
        <v>202304</v>
      </c>
      <c r="E347">
        <f t="shared" si="48"/>
        <v>2</v>
      </c>
      <c r="F347">
        <f t="shared" si="49"/>
        <v>202302</v>
      </c>
      <c r="G347" t="s">
        <v>533</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79.135999999999996</v>
      </c>
      <c r="FP347" s="7">
        <v>83.29</v>
      </c>
      <c r="FQ347" s="9">
        <v>1.2458</v>
      </c>
      <c r="FR347" s="7">
        <f t="shared" si="50"/>
        <v>66.856638304703807</v>
      </c>
      <c r="FT347" s="7">
        <v>3.71</v>
      </c>
      <c r="FU347" s="7">
        <v>3.75</v>
      </c>
      <c r="FV347" s="9">
        <v>79.326599999999999</v>
      </c>
      <c r="FX347" s="9">
        <v>81.099999999999994</v>
      </c>
      <c r="FY347" s="9">
        <v>80.400000000000006</v>
      </c>
      <c r="FZ347" s="9">
        <v>78.989999999999995</v>
      </c>
      <c r="GA347" s="9">
        <v>76.61</v>
      </c>
      <c r="GB347" s="9">
        <v>73.03</v>
      </c>
    </row>
    <row r="348" spans="1:184" x14ac:dyDescent="0.35">
      <c r="A348" s="6">
        <f t="shared" si="51"/>
        <v>45037</v>
      </c>
      <c r="B348" s="13">
        <f t="shared" si="45"/>
        <v>4</v>
      </c>
      <c r="C348" s="13">
        <f t="shared" si="46"/>
        <v>2023</v>
      </c>
      <c r="D348">
        <f t="shared" si="47"/>
        <v>202304</v>
      </c>
      <c r="E348">
        <f t="shared" si="48"/>
        <v>2</v>
      </c>
      <c r="F348">
        <f t="shared" si="49"/>
        <v>202302</v>
      </c>
      <c r="G348" t="s">
        <v>534</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78.845100000000002</v>
      </c>
      <c r="FP348" s="7">
        <v>83.36</v>
      </c>
      <c r="FQ348" s="9">
        <v>1.2398</v>
      </c>
      <c r="FR348" s="7">
        <f t="shared" si="50"/>
        <v>67.236651072753673</v>
      </c>
      <c r="FT348" s="7">
        <v>3.74</v>
      </c>
      <c r="FU348" s="7">
        <v>3.75</v>
      </c>
      <c r="FV348" s="9">
        <v>79.031700000000001</v>
      </c>
      <c r="FX348" s="9">
        <v>81.66</v>
      </c>
      <c r="FY348" s="9">
        <v>81.099999999999994</v>
      </c>
      <c r="FZ348" s="9">
        <v>79.790000000000006</v>
      </c>
      <c r="GA348" s="9">
        <v>77.510000000000005</v>
      </c>
      <c r="GB348" s="9">
        <v>74.040000000000006</v>
      </c>
    </row>
    <row r="349" spans="1:184" x14ac:dyDescent="0.35">
      <c r="A349" s="6">
        <f t="shared" si="51"/>
        <v>45040</v>
      </c>
      <c r="B349" s="13">
        <f t="shared" si="45"/>
        <v>4</v>
      </c>
      <c r="C349" s="13">
        <f t="shared" si="46"/>
        <v>2023</v>
      </c>
      <c r="D349">
        <f t="shared" si="47"/>
        <v>202304</v>
      </c>
      <c r="E349">
        <f t="shared" si="48"/>
        <v>2</v>
      </c>
      <c r="F349">
        <f t="shared" si="49"/>
        <v>202302</v>
      </c>
      <c r="G349" t="s">
        <v>535</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79.054299999999998</v>
      </c>
      <c r="FP349" s="7">
        <v>84.23</v>
      </c>
      <c r="FQ349" s="9">
        <v>1.2456</v>
      </c>
      <c r="FR349" s="7">
        <f t="shared" si="50"/>
        <v>67.62202954399487</v>
      </c>
      <c r="FT349" s="7">
        <v>3.81</v>
      </c>
      <c r="FU349" s="7">
        <v>3.78</v>
      </c>
      <c r="FV349" s="9">
        <v>79.242199999999997</v>
      </c>
      <c r="FX349" s="9">
        <v>82.73</v>
      </c>
      <c r="FY349" s="9">
        <v>82.17</v>
      </c>
      <c r="FZ349" s="9">
        <v>80.819999999999993</v>
      </c>
      <c r="GA349" s="9">
        <v>78.430000000000007</v>
      </c>
      <c r="GB349" s="9">
        <v>74.739999999999995</v>
      </c>
    </row>
    <row r="350" spans="1:184" x14ac:dyDescent="0.35">
      <c r="A350" s="6">
        <f t="shared" si="51"/>
        <v>45041</v>
      </c>
      <c r="B350" s="13">
        <f t="shared" si="45"/>
        <v>4</v>
      </c>
      <c r="C350" s="13">
        <f t="shared" si="46"/>
        <v>2023</v>
      </c>
      <c r="D350">
        <f t="shared" si="47"/>
        <v>202304</v>
      </c>
      <c r="E350">
        <f t="shared" si="48"/>
        <v>2</v>
      </c>
      <c r="F350">
        <f t="shared" si="49"/>
        <v>202302</v>
      </c>
      <c r="G350" t="s">
        <v>536</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78.903199999999998</v>
      </c>
      <c r="FP350" s="7">
        <v>82.13</v>
      </c>
      <c r="FQ350" s="9">
        <v>1.2402</v>
      </c>
      <c r="FR350" s="7">
        <f t="shared" si="50"/>
        <v>66.223189808095469</v>
      </c>
      <c r="FT350" s="7">
        <v>3.73</v>
      </c>
      <c r="FU350" s="7">
        <v>3.69</v>
      </c>
      <c r="FV350" s="9">
        <v>79.081999999999994</v>
      </c>
      <c r="FX350" s="9">
        <v>80.77</v>
      </c>
      <c r="FY350" s="9">
        <v>80.23</v>
      </c>
      <c r="FZ350" s="9">
        <v>78.849999999999994</v>
      </c>
      <c r="GA350" s="9">
        <v>76.510000000000005</v>
      </c>
      <c r="GB350" s="9">
        <v>73.09</v>
      </c>
    </row>
    <row r="351" spans="1:184" x14ac:dyDescent="0.35">
      <c r="A351" s="6">
        <f t="shared" si="51"/>
        <v>45042</v>
      </c>
      <c r="B351" s="13">
        <f t="shared" si="45"/>
        <v>4</v>
      </c>
      <c r="C351" s="13">
        <f t="shared" si="46"/>
        <v>2023</v>
      </c>
      <c r="D351">
        <f t="shared" si="47"/>
        <v>202304</v>
      </c>
      <c r="E351">
        <f t="shared" si="48"/>
        <v>2</v>
      </c>
      <c r="F351">
        <f t="shared" si="49"/>
        <v>202302</v>
      </c>
      <c r="G351" t="s">
        <v>537</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79.106099999999998</v>
      </c>
      <c r="FP351" s="7">
        <v>79.19</v>
      </c>
      <c r="FQ351" s="9">
        <v>1.2472000000000001</v>
      </c>
      <c r="FR351" s="7">
        <f t="shared" si="50"/>
        <v>63.494227068633734</v>
      </c>
      <c r="FT351" s="7">
        <v>3.77</v>
      </c>
      <c r="FU351" s="7">
        <v>3.74</v>
      </c>
      <c r="FV351" s="9">
        <v>79.285200000000003</v>
      </c>
      <c r="FX351" s="9">
        <v>77.69</v>
      </c>
      <c r="FY351" s="9">
        <v>77.489999999999995</v>
      </c>
      <c r="FZ351" s="9">
        <v>76.42</v>
      </c>
      <c r="GA351" s="9">
        <v>74.569999999999993</v>
      </c>
      <c r="GB351" s="9">
        <v>71.95</v>
      </c>
    </row>
    <row r="352" spans="1:184" x14ac:dyDescent="0.35">
      <c r="A352" s="6">
        <f t="shared" si="51"/>
        <v>45043</v>
      </c>
      <c r="B352" s="13">
        <f t="shared" si="45"/>
        <v>4</v>
      </c>
      <c r="C352" s="13">
        <f t="shared" si="46"/>
        <v>2023</v>
      </c>
      <c r="D352">
        <f t="shared" si="47"/>
        <v>202304</v>
      </c>
      <c r="E352">
        <f t="shared" si="48"/>
        <v>2</v>
      </c>
      <c r="F352">
        <f t="shared" si="49"/>
        <v>202302</v>
      </c>
      <c r="G352" t="s">
        <v>538</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79.244799999999998</v>
      </c>
      <c r="FP352" s="7">
        <v>80.11</v>
      </c>
      <c r="FQ352" s="9">
        <v>1.2494000000000001</v>
      </c>
      <c r="FR352" s="7">
        <f t="shared" si="50"/>
        <v>64.11877701296622</v>
      </c>
      <c r="FT352" s="7">
        <v>3.81</v>
      </c>
      <c r="FU352" s="7">
        <v>3.8</v>
      </c>
      <c r="FV352" s="9">
        <v>79.445999999999998</v>
      </c>
      <c r="FX352" s="9">
        <v>78.37</v>
      </c>
      <c r="FY352" s="9">
        <v>77.89</v>
      </c>
      <c r="FZ352" s="9">
        <v>76.64</v>
      </c>
      <c r="GA352" s="9">
        <v>74.61</v>
      </c>
      <c r="GB352" s="9">
        <v>71.739999999999995</v>
      </c>
    </row>
    <row r="353" spans="1:184" x14ac:dyDescent="0.35">
      <c r="A353" s="6">
        <f t="shared" si="51"/>
        <v>45044</v>
      </c>
      <c r="B353" s="13">
        <f t="shared" si="45"/>
        <v>4</v>
      </c>
      <c r="C353" s="13">
        <f t="shared" si="46"/>
        <v>2023</v>
      </c>
      <c r="D353">
        <f t="shared" si="47"/>
        <v>202304</v>
      </c>
      <c r="E353">
        <f t="shared" si="48"/>
        <v>2</v>
      </c>
      <c r="F353">
        <f t="shared" si="49"/>
        <v>202302</v>
      </c>
      <c r="G353" t="s">
        <v>539</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79.7667</v>
      </c>
      <c r="FP353" s="7">
        <v>81.319999999999993</v>
      </c>
      <c r="FQ353" s="9">
        <v>1.2565999999999999</v>
      </c>
      <c r="FR353" s="7">
        <f t="shared" si="50"/>
        <v>64.714308451376723</v>
      </c>
      <c r="FT353" s="7">
        <v>3.78</v>
      </c>
      <c r="FU353" s="7">
        <v>3.72</v>
      </c>
      <c r="FV353" s="9">
        <v>79.9726</v>
      </c>
      <c r="FX353" s="9">
        <v>79.540000000000006</v>
      </c>
      <c r="FY353" s="9">
        <v>79.92</v>
      </c>
      <c r="FZ353" s="9">
        <v>78.53</v>
      </c>
      <c r="GA353" s="9">
        <v>76.33</v>
      </c>
      <c r="GB353" s="9">
        <v>73.239999999999995</v>
      </c>
    </row>
    <row r="354" spans="1:184" x14ac:dyDescent="0.35">
      <c r="A354" s="6">
        <f t="shared" si="51"/>
        <v>45047</v>
      </c>
      <c r="B354" s="13">
        <f t="shared" si="45"/>
        <v>5</v>
      </c>
      <c r="C354" s="13">
        <f t="shared" si="46"/>
        <v>2023</v>
      </c>
      <c r="D354">
        <f t="shared" si="47"/>
        <v>202305</v>
      </c>
      <c r="E354">
        <f t="shared" si="48"/>
        <v>2</v>
      </c>
      <c r="F354">
        <f t="shared" si="49"/>
        <v>202302</v>
      </c>
      <c r="G354" t="s">
        <v>540</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50"/>
        <v>#N/A</v>
      </c>
      <c r="FT354" s="7">
        <v>3.78</v>
      </c>
      <c r="FU354" s="7" t="e">
        <v>#N/A</v>
      </c>
      <c r="FV354" s="9" t="e">
        <v>#N/A</v>
      </c>
      <c r="FX354" s="9">
        <v>79.31</v>
      </c>
      <c r="FY354" s="9">
        <v>78.489999999999995</v>
      </c>
      <c r="FZ354" s="9">
        <v>77.09</v>
      </c>
      <c r="GA354" s="9">
        <v>75.08</v>
      </c>
      <c r="GB354" s="9">
        <v>72.17</v>
      </c>
    </row>
    <row r="355" spans="1:184" x14ac:dyDescent="0.35">
      <c r="A355" s="6">
        <f t="shared" si="51"/>
        <v>45048</v>
      </c>
      <c r="B355" s="13">
        <f t="shared" si="45"/>
        <v>5</v>
      </c>
      <c r="C355" s="13">
        <f t="shared" si="46"/>
        <v>2023</v>
      </c>
      <c r="D355">
        <f t="shared" si="47"/>
        <v>202305</v>
      </c>
      <c r="E355">
        <f t="shared" si="48"/>
        <v>2</v>
      </c>
      <c r="F355">
        <f t="shared" si="49"/>
        <v>202302</v>
      </c>
      <c r="G355" t="s">
        <v>541</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79.365899999999996</v>
      </c>
      <c r="FP355" s="7">
        <v>76.709999999999994</v>
      </c>
      <c r="FQ355" s="9">
        <v>1.2472000000000001</v>
      </c>
      <c r="FR355" s="7">
        <f t="shared" si="50"/>
        <v>61.505772931366252</v>
      </c>
      <c r="FT355" s="7">
        <v>3.73</v>
      </c>
      <c r="FU355" s="7">
        <v>3.66</v>
      </c>
      <c r="FV355" s="9">
        <v>79.560299999999998</v>
      </c>
      <c r="FX355" s="9">
        <v>75.319999999999993</v>
      </c>
      <c r="FY355" s="9">
        <v>74.680000000000007</v>
      </c>
      <c r="FZ355" s="9">
        <v>73.58</v>
      </c>
      <c r="GA355" s="9">
        <v>72.12</v>
      </c>
      <c r="GB355" s="9">
        <v>70.2</v>
      </c>
    </row>
    <row r="356" spans="1:184" x14ac:dyDescent="0.35">
      <c r="A356" s="6">
        <f t="shared" si="51"/>
        <v>45049</v>
      </c>
      <c r="B356" s="13">
        <f t="shared" si="45"/>
        <v>5</v>
      </c>
      <c r="C356" s="13">
        <f t="shared" si="46"/>
        <v>2023</v>
      </c>
      <c r="D356">
        <f t="shared" si="47"/>
        <v>202305</v>
      </c>
      <c r="E356">
        <f t="shared" si="48"/>
        <v>2</v>
      </c>
      <c r="F356">
        <f t="shared" si="49"/>
        <v>202302</v>
      </c>
      <c r="G356" t="s">
        <v>542</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79.478800000000007</v>
      </c>
      <c r="FP356" s="7">
        <v>72.91</v>
      </c>
      <c r="FQ356" s="9">
        <v>1.2533000000000001</v>
      </c>
      <c r="FR356" s="7">
        <f t="shared" si="50"/>
        <v>58.174419532434364</v>
      </c>
      <c r="FT356" s="7">
        <v>3.76</v>
      </c>
      <c r="FU356" s="7">
        <v>3.69</v>
      </c>
      <c r="FV356" s="9">
        <v>79.680199999999999</v>
      </c>
      <c r="FX356" s="9">
        <v>72.33</v>
      </c>
      <c r="FY356" s="9">
        <v>71.930000000000007</v>
      </c>
      <c r="FZ356" s="9">
        <v>71.150000000000006</v>
      </c>
      <c r="GA356" s="9">
        <v>70.02</v>
      </c>
      <c r="GB356" s="9">
        <v>68.55</v>
      </c>
    </row>
    <row r="357" spans="1:184" x14ac:dyDescent="0.35">
      <c r="A357" s="6">
        <f t="shared" si="51"/>
        <v>45050</v>
      </c>
      <c r="B357" s="13">
        <f t="shared" si="45"/>
        <v>5</v>
      </c>
      <c r="C357" s="13">
        <f t="shared" si="46"/>
        <v>2023</v>
      </c>
      <c r="D357">
        <f t="shared" si="47"/>
        <v>202305</v>
      </c>
      <c r="E357">
        <f t="shared" si="48"/>
        <v>2</v>
      </c>
      <c r="F357">
        <f t="shared" si="49"/>
        <v>202302</v>
      </c>
      <c r="G357" t="s">
        <v>543</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79.817499999999995</v>
      </c>
      <c r="FP357" s="7">
        <v>73</v>
      </c>
      <c r="FQ357" s="9">
        <v>1.2572000000000001</v>
      </c>
      <c r="FR357" s="7">
        <f t="shared" si="50"/>
        <v>58.065542475342028</v>
      </c>
      <c r="FT357" s="7">
        <v>3.68</v>
      </c>
      <c r="FU357" s="7">
        <v>3.66</v>
      </c>
      <c r="FV357" s="9">
        <v>80.035300000000007</v>
      </c>
      <c r="FX357" s="9">
        <v>72.5</v>
      </c>
      <c r="FY357" s="9">
        <v>72.03</v>
      </c>
      <c r="FZ357" s="9">
        <v>71.12</v>
      </c>
      <c r="GA357" s="9">
        <v>69.75</v>
      </c>
      <c r="GB357" s="9">
        <v>68.010000000000005</v>
      </c>
    </row>
    <row r="358" spans="1:184" x14ac:dyDescent="0.35">
      <c r="A358" s="6">
        <f t="shared" si="51"/>
        <v>45051</v>
      </c>
      <c r="B358" s="13">
        <f t="shared" si="45"/>
        <v>5</v>
      </c>
      <c r="C358" s="13">
        <f t="shared" si="46"/>
        <v>2023</v>
      </c>
      <c r="D358">
        <f t="shared" si="47"/>
        <v>202305</v>
      </c>
      <c r="E358">
        <f t="shared" si="48"/>
        <v>2</v>
      </c>
      <c r="F358">
        <f t="shared" si="49"/>
        <v>202302</v>
      </c>
      <c r="G358" t="s">
        <v>544</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80.0548</v>
      </c>
      <c r="FP358" s="7">
        <v>75.849999999999994</v>
      </c>
      <c r="FQ358" s="9">
        <v>1.2626999999999999</v>
      </c>
      <c r="FR358" s="7">
        <f t="shared" si="50"/>
        <v>60.069691929991286</v>
      </c>
      <c r="FT358" s="7">
        <v>3.77</v>
      </c>
      <c r="FU358" s="7">
        <v>3.77</v>
      </c>
      <c r="FV358" s="9">
        <v>80.276499999999999</v>
      </c>
      <c r="FX358" s="9">
        <v>75.3</v>
      </c>
      <c r="FY358" s="9">
        <v>74.760000000000005</v>
      </c>
      <c r="FZ358" s="9">
        <v>73.69</v>
      </c>
      <c r="GA358" s="9">
        <v>72.010000000000005</v>
      </c>
      <c r="GB358" s="9">
        <v>69.75</v>
      </c>
    </row>
    <row r="359" spans="1:184" x14ac:dyDescent="0.35">
      <c r="A359" s="6">
        <f t="shared" si="51"/>
        <v>45054</v>
      </c>
      <c r="B359" s="13">
        <f t="shared" si="45"/>
        <v>5</v>
      </c>
      <c r="C359" s="13">
        <f t="shared" si="46"/>
        <v>2023</v>
      </c>
      <c r="D359">
        <f t="shared" si="47"/>
        <v>202305</v>
      </c>
      <c r="E359">
        <f t="shared" si="48"/>
        <v>2</v>
      </c>
      <c r="F359">
        <f t="shared" si="49"/>
        <v>202302</v>
      </c>
      <c r="G359" t="s">
        <v>545</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50"/>
        <v>#N/A</v>
      </c>
      <c r="FT359" s="7">
        <v>3.78</v>
      </c>
      <c r="FU359" s="7" t="e">
        <v>#N/A</v>
      </c>
      <c r="FV359" s="9" t="e">
        <v>#N/A</v>
      </c>
      <c r="FX359" s="9">
        <v>77.010000000000005</v>
      </c>
      <c r="FY359" s="9">
        <v>76.47</v>
      </c>
      <c r="FZ359" s="9">
        <v>75.36</v>
      </c>
      <c r="GA359" s="9">
        <v>73.55</v>
      </c>
      <c r="GB359" s="9">
        <v>71.06</v>
      </c>
    </row>
    <row r="360" spans="1:184" x14ac:dyDescent="0.35">
      <c r="A360" s="6">
        <f t="shared" si="51"/>
        <v>45055</v>
      </c>
      <c r="B360" s="13">
        <f t="shared" si="45"/>
        <v>5</v>
      </c>
      <c r="C360" s="13">
        <f t="shared" si="46"/>
        <v>2023</v>
      </c>
      <c r="D360">
        <f t="shared" si="47"/>
        <v>202305</v>
      </c>
      <c r="E360">
        <f t="shared" si="48"/>
        <v>2</v>
      </c>
      <c r="F360">
        <f t="shared" si="49"/>
        <v>202302</v>
      </c>
      <c r="G360" t="s">
        <v>546</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80.224500000000006</v>
      </c>
      <c r="FP360" s="7">
        <v>77.760000000000005</v>
      </c>
      <c r="FQ360" s="9">
        <v>1.2612000000000001</v>
      </c>
      <c r="FR360" s="7">
        <f t="shared" si="50"/>
        <v>61.655566127497622</v>
      </c>
      <c r="FT360" s="7">
        <v>3.87</v>
      </c>
      <c r="FU360" s="7">
        <v>3.86</v>
      </c>
      <c r="FV360" s="9">
        <v>80.442800000000005</v>
      </c>
      <c r="FX360" s="9">
        <v>77.44</v>
      </c>
      <c r="FY360" s="9">
        <v>76.959999999999994</v>
      </c>
      <c r="FZ360" s="9">
        <v>75.88</v>
      </c>
      <c r="GA360" s="9">
        <v>74.12</v>
      </c>
      <c r="GB360" s="9">
        <v>71.61</v>
      </c>
    </row>
    <row r="361" spans="1:184" x14ac:dyDescent="0.35">
      <c r="A361" s="6">
        <f t="shared" si="51"/>
        <v>45056</v>
      </c>
      <c r="B361" s="13">
        <f t="shared" si="45"/>
        <v>5</v>
      </c>
      <c r="C361" s="13">
        <f t="shared" si="46"/>
        <v>2023</v>
      </c>
      <c r="D361">
        <f t="shared" si="47"/>
        <v>202305</v>
      </c>
      <c r="E361">
        <f t="shared" si="48"/>
        <v>2</v>
      </c>
      <c r="F361">
        <f t="shared" si="49"/>
        <v>202302</v>
      </c>
      <c r="G361" t="s">
        <v>547</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80.152199999999993</v>
      </c>
      <c r="FP361" s="7">
        <v>76.7</v>
      </c>
      <c r="FQ361" s="9">
        <v>1.2618</v>
      </c>
      <c r="FR361" s="7">
        <f t="shared" si="50"/>
        <v>60.78617847519417</v>
      </c>
      <c r="FT361" s="7">
        <v>3.83</v>
      </c>
      <c r="FU361" s="7">
        <v>3.8</v>
      </c>
      <c r="FV361" s="9">
        <v>80.373099999999994</v>
      </c>
      <c r="FX361" s="9">
        <v>76.41</v>
      </c>
      <c r="FY361" s="9">
        <v>75.989999999999995</v>
      </c>
      <c r="FZ361" s="9">
        <v>75</v>
      </c>
      <c r="GA361" s="9">
        <v>73.42</v>
      </c>
      <c r="GB361" s="9">
        <v>71.17</v>
      </c>
    </row>
    <row r="362" spans="1:184" x14ac:dyDescent="0.35">
      <c r="A362" s="6">
        <f t="shared" si="51"/>
        <v>45057</v>
      </c>
      <c r="B362" s="13">
        <f t="shared" si="45"/>
        <v>5</v>
      </c>
      <c r="C362" s="13">
        <f t="shared" si="46"/>
        <v>2023</v>
      </c>
      <c r="D362">
        <f t="shared" si="47"/>
        <v>202305</v>
      </c>
      <c r="E362">
        <f t="shared" si="48"/>
        <v>2</v>
      </c>
      <c r="F362">
        <f t="shared" si="49"/>
        <v>202302</v>
      </c>
      <c r="G362" t="s">
        <v>548</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79.842699999999994</v>
      </c>
      <c r="FP362" s="7">
        <v>75.319999999999993</v>
      </c>
      <c r="FQ362" s="9">
        <v>1.2523</v>
      </c>
      <c r="FR362" s="7">
        <f t="shared" si="50"/>
        <v>60.145332588038009</v>
      </c>
      <c r="FT362" s="7">
        <v>3.73</v>
      </c>
      <c r="FU362" s="7">
        <v>3.71</v>
      </c>
      <c r="FV362" s="9">
        <v>80.052700000000002</v>
      </c>
      <c r="FX362" s="9">
        <v>74.98</v>
      </c>
      <c r="FY362" s="9">
        <v>74.44</v>
      </c>
      <c r="FZ362" s="9">
        <v>73.41</v>
      </c>
      <c r="GA362" s="9">
        <v>71.94</v>
      </c>
      <c r="GB362" s="9">
        <v>69.92</v>
      </c>
    </row>
    <row r="363" spans="1:184" x14ac:dyDescent="0.35">
      <c r="A363" s="6">
        <f t="shared" si="51"/>
        <v>45058</v>
      </c>
      <c r="B363" s="13">
        <f t="shared" si="45"/>
        <v>5</v>
      </c>
      <c r="C363" s="13">
        <f t="shared" si="46"/>
        <v>2023</v>
      </c>
      <c r="D363">
        <f t="shared" si="47"/>
        <v>202305</v>
      </c>
      <c r="E363">
        <f t="shared" si="48"/>
        <v>2</v>
      </c>
      <c r="F363">
        <f t="shared" si="49"/>
        <v>202302</v>
      </c>
      <c r="G363" t="s">
        <v>549</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79.775499999999994</v>
      </c>
      <c r="FP363" s="7">
        <v>74.540000000000006</v>
      </c>
      <c r="FQ363" s="9">
        <v>1.2477</v>
      </c>
      <c r="FR363" s="7">
        <f t="shared" si="50"/>
        <v>59.741925142261763</v>
      </c>
      <c r="FT363" s="7">
        <v>3.8</v>
      </c>
      <c r="FU363" s="7">
        <v>3.78</v>
      </c>
      <c r="FV363" s="9">
        <v>79.984200000000001</v>
      </c>
      <c r="FX363" s="9">
        <v>74.17</v>
      </c>
      <c r="FY363" s="9">
        <v>73.55</v>
      </c>
      <c r="FZ363" s="9">
        <v>72.510000000000005</v>
      </c>
      <c r="GA363" s="9">
        <v>71.11</v>
      </c>
      <c r="GB363" s="9">
        <v>69.33</v>
      </c>
    </row>
    <row r="364" spans="1:184" x14ac:dyDescent="0.35">
      <c r="A364" s="6">
        <f t="shared" si="51"/>
        <v>45061</v>
      </c>
      <c r="B364" s="13">
        <f t="shared" si="45"/>
        <v>5</v>
      </c>
      <c r="C364" s="13">
        <f t="shared" si="46"/>
        <v>2023</v>
      </c>
      <c r="D364">
        <f t="shared" si="47"/>
        <v>202305</v>
      </c>
      <c r="E364">
        <f t="shared" si="48"/>
        <v>2</v>
      </c>
      <c r="F364">
        <f t="shared" si="49"/>
        <v>202302</v>
      </c>
      <c r="G364" t="s">
        <v>550</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80.003</v>
      </c>
      <c r="FP364" s="7">
        <v>75.459999999999994</v>
      </c>
      <c r="FQ364" s="9">
        <v>1.2509999999999999</v>
      </c>
      <c r="FR364" s="7">
        <f t="shared" si="50"/>
        <v>60.319744204636294</v>
      </c>
      <c r="FT364" s="7">
        <v>3.83</v>
      </c>
      <c r="FU364" s="7">
        <v>3.82</v>
      </c>
      <c r="FV364" s="9">
        <v>80.218999999999994</v>
      </c>
      <c r="FX364" s="9">
        <v>75.23</v>
      </c>
      <c r="FY364" s="9">
        <v>74.69</v>
      </c>
      <c r="FZ364" s="9">
        <v>73.64</v>
      </c>
      <c r="GA364" s="9">
        <v>72.14</v>
      </c>
      <c r="GB364" s="9">
        <v>70.12</v>
      </c>
    </row>
    <row r="365" spans="1:184" x14ac:dyDescent="0.35">
      <c r="A365" s="6">
        <f t="shared" si="51"/>
        <v>45062</v>
      </c>
      <c r="B365" s="13">
        <f t="shared" si="45"/>
        <v>5</v>
      </c>
      <c r="C365" s="13">
        <f t="shared" si="46"/>
        <v>2023</v>
      </c>
      <c r="D365">
        <f t="shared" si="47"/>
        <v>202305</v>
      </c>
      <c r="E365">
        <f t="shared" si="48"/>
        <v>2</v>
      </c>
      <c r="F365">
        <f t="shared" si="49"/>
        <v>202302</v>
      </c>
      <c r="G365" t="s">
        <v>551</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79.952399999999997</v>
      </c>
      <c r="FP365" s="7">
        <v>75.150000000000006</v>
      </c>
      <c r="FQ365" s="9">
        <v>1.2494000000000001</v>
      </c>
      <c r="FR365" s="7">
        <f t="shared" si="50"/>
        <v>60.148871458299986</v>
      </c>
      <c r="FT365" s="7">
        <v>3.8</v>
      </c>
      <c r="FU365" s="7">
        <v>3.8</v>
      </c>
      <c r="FV365" s="9">
        <v>80.156899999999993</v>
      </c>
      <c r="FX365" s="9">
        <v>74.91</v>
      </c>
      <c r="FY365" s="9">
        <v>74.400000000000006</v>
      </c>
      <c r="FZ365" s="9">
        <v>73.349999999999994</v>
      </c>
      <c r="GA365" s="9">
        <v>71.89</v>
      </c>
      <c r="GB365" s="9">
        <v>69.959999999999994</v>
      </c>
    </row>
    <row r="366" spans="1:184" x14ac:dyDescent="0.35">
      <c r="A366" s="6">
        <f t="shared" si="51"/>
        <v>45063</v>
      </c>
      <c r="B366" s="13">
        <f t="shared" si="45"/>
        <v>5</v>
      </c>
      <c r="C366" s="13">
        <f t="shared" si="46"/>
        <v>2023</v>
      </c>
      <c r="D366">
        <f t="shared" si="47"/>
        <v>202305</v>
      </c>
      <c r="E366">
        <f t="shared" si="48"/>
        <v>2</v>
      </c>
      <c r="F366">
        <f t="shared" si="49"/>
        <v>202302</v>
      </c>
      <c r="G366" t="s">
        <v>552</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80.032899999999998</v>
      </c>
      <c r="FP366" s="7">
        <v>76.98</v>
      </c>
      <c r="FQ366" s="9">
        <v>1.2465999999999999</v>
      </c>
      <c r="FR366" s="7">
        <f t="shared" si="50"/>
        <v>61.751965345740423</v>
      </c>
      <c r="FT366" s="7">
        <v>3.87</v>
      </c>
      <c r="FU366" s="7">
        <v>3.84</v>
      </c>
      <c r="FV366" s="9">
        <v>80.232100000000003</v>
      </c>
      <c r="FX366" s="9">
        <v>76.959999999999994</v>
      </c>
      <c r="FY366" s="9">
        <v>76.510000000000005</v>
      </c>
      <c r="FZ366" s="9">
        <v>75.459999999999994</v>
      </c>
      <c r="GA366" s="9">
        <v>73.819999999999993</v>
      </c>
      <c r="GB366" s="9">
        <v>71.52</v>
      </c>
    </row>
    <row r="367" spans="1:184" x14ac:dyDescent="0.35">
      <c r="A367" s="6">
        <f t="shared" si="51"/>
        <v>45064</v>
      </c>
      <c r="B367" s="13">
        <f t="shared" si="45"/>
        <v>5</v>
      </c>
      <c r="C367" s="13">
        <f t="shared" si="46"/>
        <v>2023</v>
      </c>
      <c r="D367">
        <f t="shared" si="47"/>
        <v>202305</v>
      </c>
      <c r="E367">
        <f t="shared" si="48"/>
        <v>2</v>
      </c>
      <c r="F367">
        <f t="shared" si="49"/>
        <v>202302</v>
      </c>
      <c r="G367" t="s">
        <v>553</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79.971100000000007</v>
      </c>
      <c r="FP367" s="7">
        <v>75.75</v>
      </c>
      <c r="FQ367" s="9">
        <v>1.2408999999999999</v>
      </c>
      <c r="FR367" s="7">
        <f t="shared" si="50"/>
        <v>61.044403255701511</v>
      </c>
      <c r="FT367" s="7">
        <v>3.97</v>
      </c>
      <c r="FU367" s="7">
        <v>3.97</v>
      </c>
      <c r="FV367" s="9">
        <v>80.162000000000006</v>
      </c>
      <c r="FX367" s="9">
        <v>75.86</v>
      </c>
      <c r="FY367" s="9">
        <v>75.58</v>
      </c>
      <c r="FZ367" s="9">
        <v>74.66</v>
      </c>
      <c r="GA367" s="9">
        <v>73.180000000000007</v>
      </c>
      <c r="GB367" s="9">
        <v>71.150000000000006</v>
      </c>
    </row>
    <row r="368" spans="1:184" x14ac:dyDescent="0.35">
      <c r="A368" s="6">
        <f t="shared" si="51"/>
        <v>45065</v>
      </c>
      <c r="B368" s="13">
        <f t="shared" si="45"/>
        <v>5</v>
      </c>
      <c r="C368" s="13">
        <f t="shared" si="46"/>
        <v>2023</v>
      </c>
      <c r="D368">
        <f t="shared" si="47"/>
        <v>202305</v>
      </c>
      <c r="E368">
        <f t="shared" si="48"/>
        <v>2</v>
      </c>
      <c r="F368">
        <f t="shared" si="49"/>
        <v>202302</v>
      </c>
      <c r="G368" t="s">
        <v>554</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80.066400000000002</v>
      </c>
      <c r="FP368" s="7">
        <v>75.42</v>
      </c>
      <c r="FQ368" s="9">
        <v>1.2436</v>
      </c>
      <c r="FR368" s="7">
        <f t="shared" si="50"/>
        <v>60.646510131875203</v>
      </c>
      <c r="FT368" s="7">
        <v>3.96</v>
      </c>
      <c r="FU368" s="7">
        <v>4.01</v>
      </c>
      <c r="FV368" s="9">
        <v>80.251800000000003</v>
      </c>
      <c r="FX368" s="9">
        <v>75.58</v>
      </c>
      <c r="FY368" s="9">
        <v>75.19</v>
      </c>
      <c r="FZ368" s="9">
        <v>74.17</v>
      </c>
      <c r="GA368" s="9">
        <v>72.510000000000005</v>
      </c>
      <c r="GB368" s="9">
        <v>70.2</v>
      </c>
    </row>
    <row r="369" spans="1:184" x14ac:dyDescent="0.35">
      <c r="A369" s="6">
        <f t="shared" si="51"/>
        <v>45068</v>
      </c>
      <c r="B369" s="13">
        <f t="shared" si="45"/>
        <v>5</v>
      </c>
      <c r="C369" s="13">
        <f t="shared" si="46"/>
        <v>2023</v>
      </c>
      <c r="D369">
        <f t="shared" si="47"/>
        <v>202305</v>
      </c>
      <c r="E369">
        <f t="shared" si="48"/>
        <v>2</v>
      </c>
      <c r="F369">
        <f t="shared" si="49"/>
        <v>202302</v>
      </c>
      <c r="G369" t="s">
        <v>555</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79.8964</v>
      </c>
      <c r="FP369" s="7">
        <v>75.77</v>
      </c>
      <c r="FQ369" s="9">
        <v>1.2423</v>
      </c>
      <c r="FR369" s="7">
        <f t="shared" si="50"/>
        <v>60.991708926990256</v>
      </c>
      <c r="FT369" s="7">
        <v>4.04</v>
      </c>
      <c r="FU369" s="7">
        <v>4.05</v>
      </c>
      <c r="FV369" s="9">
        <v>80.090999999999994</v>
      </c>
      <c r="FX369" s="9">
        <v>75.989999999999995</v>
      </c>
      <c r="FY369" s="9">
        <v>75.569999999999993</v>
      </c>
      <c r="FZ369" s="9">
        <v>74.47</v>
      </c>
      <c r="GA369" s="9">
        <v>72.73</v>
      </c>
      <c r="GB369" s="9">
        <v>70.25</v>
      </c>
    </row>
    <row r="370" spans="1:184" x14ac:dyDescent="0.35">
      <c r="A370" s="6">
        <f t="shared" si="51"/>
        <v>45069</v>
      </c>
      <c r="B370" s="13">
        <f t="shared" si="45"/>
        <v>5</v>
      </c>
      <c r="C370" s="13">
        <f t="shared" si="46"/>
        <v>2023</v>
      </c>
      <c r="D370">
        <f t="shared" si="47"/>
        <v>202305</v>
      </c>
      <c r="E370">
        <f t="shared" si="48"/>
        <v>2</v>
      </c>
      <c r="F370">
        <f t="shared" si="49"/>
        <v>202302</v>
      </c>
      <c r="G370" t="s">
        <v>556</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80.003600000000006</v>
      </c>
      <c r="FP370" s="7">
        <v>76.66</v>
      </c>
      <c r="FQ370" s="9">
        <v>1.242</v>
      </c>
      <c r="FR370" s="7">
        <f t="shared" si="50"/>
        <v>61.723027375201283</v>
      </c>
      <c r="FT370" s="7">
        <v>4.13</v>
      </c>
      <c r="FU370" s="7">
        <v>4.16</v>
      </c>
      <c r="FV370" s="9">
        <v>80.195899999999995</v>
      </c>
      <c r="FX370" s="9">
        <v>76.84</v>
      </c>
      <c r="FY370" s="9">
        <v>76.459999999999994</v>
      </c>
      <c r="FZ370" s="9">
        <v>75.33</v>
      </c>
      <c r="GA370" s="9">
        <v>73.53</v>
      </c>
      <c r="GB370" s="9">
        <v>70.89</v>
      </c>
    </row>
    <row r="371" spans="1:184" x14ac:dyDescent="0.35">
      <c r="A371" s="6">
        <f t="shared" si="51"/>
        <v>45070</v>
      </c>
      <c r="B371" s="13">
        <f t="shared" si="45"/>
        <v>5</v>
      </c>
      <c r="C371" s="13">
        <f t="shared" si="46"/>
        <v>2023</v>
      </c>
      <c r="D371">
        <f t="shared" si="47"/>
        <v>202305</v>
      </c>
      <c r="E371">
        <f t="shared" si="48"/>
        <v>2</v>
      </c>
      <c r="F371">
        <f t="shared" si="49"/>
        <v>202302</v>
      </c>
      <c r="G371" t="s">
        <v>557</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79.741699999999994</v>
      </c>
      <c r="FP371" s="7">
        <v>77.989999999999995</v>
      </c>
      <c r="FQ371" s="9">
        <v>1.2366999999999999</v>
      </c>
      <c r="FR371" s="7">
        <f t="shared" si="50"/>
        <v>63.062990215897145</v>
      </c>
      <c r="FT371" s="7">
        <v>4.38</v>
      </c>
      <c r="FU371" s="7">
        <v>4.22</v>
      </c>
      <c r="FV371" s="9">
        <v>79.942499999999995</v>
      </c>
      <c r="FX371" s="9">
        <v>78.36</v>
      </c>
      <c r="FY371" s="9">
        <v>77.930000000000007</v>
      </c>
      <c r="FZ371" s="9">
        <v>76.73</v>
      </c>
      <c r="GA371" s="9">
        <v>74.78</v>
      </c>
      <c r="GB371" s="9">
        <v>71.89</v>
      </c>
    </row>
    <row r="372" spans="1:184" x14ac:dyDescent="0.35">
      <c r="A372" s="6">
        <f t="shared" si="51"/>
        <v>45071</v>
      </c>
      <c r="B372" s="13">
        <f t="shared" si="45"/>
        <v>5</v>
      </c>
      <c r="C372" s="13">
        <f t="shared" si="46"/>
        <v>2023</v>
      </c>
      <c r="D372">
        <f t="shared" si="47"/>
        <v>202305</v>
      </c>
      <c r="E372">
        <f t="shared" si="48"/>
        <v>2</v>
      </c>
      <c r="F372">
        <f t="shared" si="49"/>
        <v>202302</v>
      </c>
      <c r="G372" t="s">
        <v>558</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79.838700000000003</v>
      </c>
      <c r="FP372" s="7">
        <v>75.66</v>
      </c>
      <c r="FQ372" s="9">
        <v>1.2357</v>
      </c>
      <c r="FR372" s="7">
        <f t="shared" si="50"/>
        <v>61.228453508133036</v>
      </c>
      <c r="FT372" s="7">
        <v>4.55</v>
      </c>
      <c r="FU372" s="7">
        <v>4.38</v>
      </c>
      <c r="FV372" s="9">
        <v>80.026200000000003</v>
      </c>
      <c r="FX372" s="9">
        <v>76.260000000000005</v>
      </c>
      <c r="FY372" s="9">
        <v>75.91</v>
      </c>
      <c r="FZ372" s="9">
        <v>74.739999999999995</v>
      </c>
      <c r="GA372" s="9">
        <v>72.91</v>
      </c>
      <c r="GB372" s="9">
        <v>70.319999999999993</v>
      </c>
    </row>
    <row r="373" spans="1:184" x14ac:dyDescent="0.35">
      <c r="A373" s="6">
        <f t="shared" si="51"/>
        <v>45072</v>
      </c>
      <c r="B373" s="13">
        <f t="shared" si="45"/>
        <v>5</v>
      </c>
      <c r="C373" s="13">
        <f t="shared" si="46"/>
        <v>2023</v>
      </c>
      <c r="D373">
        <f t="shared" si="47"/>
        <v>202305</v>
      </c>
      <c r="E373">
        <f t="shared" si="48"/>
        <v>2</v>
      </c>
      <c r="F373">
        <f t="shared" si="49"/>
        <v>202302</v>
      </c>
      <c r="G373" t="s">
        <v>559</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79.816699999999997</v>
      </c>
      <c r="FP373" s="7">
        <v>76.33</v>
      </c>
      <c r="FQ373" s="9">
        <v>1.2332000000000001</v>
      </c>
      <c r="FR373" s="7">
        <f t="shared" si="50"/>
        <v>61.895880635744398</v>
      </c>
      <c r="FT373" s="7">
        <v>4.4800000000000004</v>
      </c>
      <c r="FU373" s="7">
        <v>4.33</v>
      </c>
      <c r="FV373" s="9">
        <v>80.015699999999995</v>
      </c>
      <c r="FX373" s="9">
        <v>76.95</v>
      </c>
      <c r="FY373" s="9">
        <v>76.760000000000005</v>
      </c>
      <c r="FZ373" s="9">
        <v>75.64</v>
      </c>
      <c r="GA373" s="9">
        <v>73.8</v>
      </c>
      <c r="GB373" s="9">
        <v>71.17</v>
      </c>
    </row>
    <row r="374" spans="1:184" x14ac:dyDescent="0.35">
      <c r="A374" s="6">
        <f t="shared" si="51"/>
        <v>45075</v>
      </c>
      <c r="B374" s="13">
        <f t="shared" si="45"/>
        <v>5</v>
      </c>
      <c r="C374" s="13">
        <f t="shared" si="46"/>
        <v>2023</v>
      </c>
      <c r="D374">
        <f t="shared" si="47"/>
        <v>202305</v>
      </c>
      <c r="E374">
        <f t="shared" si="48"/>
        <v>2</v>
      </c>
      <c r="F374">
        <f t="shared" si="49"/>
        <v>202302</v>
      </c>
      <c r="G374" t="s">
        <v>560</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50"/>
        <v>#N/A</v>
      </c>
      <c r="FT374" s="7">
        <v>4.51</v>
      </c>
      <c r="FU374" s="7" t="e">
        <v>#N/A</v>
      </c>
      <c r="FV374" s="9" t="e">
        <v>#N/A</v>
      </c>
      <c r="FX374" s="9">
        <v>77.069999999999993</v>
      </c>
      <c r="FY374" s="9">
        <v>76.88</v>
      </c>
      <c r="FZ374" s="9">
        <v>75.78</v>
      </c>
      <c r="GA374" s="9">
        <v>74.03</v>
      </c>
      <c r="GB374" s="9">
        <v>71.400000000000006</v>
      </c>
    </row>
    <row r="375" spans="1:184" x14ac:dyDescent="0.35">
      <c r="A375" s="6">
        <f t="shared" si="51"/>
        <v>45076</v>
      </c>
      <c r="B375" s="13">
        <f t="shared" si="45"/>
        <v>5</v>
      </c>
      <c r="C375" s="13">
        <f t="shared" si="46"/>
        <v>2023</v>
      </c>
      <c r="D375">
        <f t="shared" si="47"/>
        <v>202305</v>
      </c>
      <c r="E375">
        <f t="shared" si="48"/>
        <v>2</v>
      </c>
      <c r="F375">
        <f t="shared" si="49"/>
        <v>202302</v>
      </c>
      <c r="G375" t="s">
        <v>561</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80.332099999999997</v>
      </c>
      <c r="FP375" s="7">
        <v>73.38</v>
      </c>
      <c r="FQ375" s="9">
        <v>1.2411000000000001</v>
      </c>
      <c r="FR375" s="7">
        <f t="shared" si="50"/>
        <v>59.124969784868256</v>
      </c>
      <c r="FT375" s="7">
        <v>4.4400000000000004</v>
      </c>
      <c r="FU375" s="7">
        <v>4.24</v>
      </c>
      <c r="FV375" s="9">
        <v>80.525800000000004</v>
      </c>
      <c r="FX375" s="9">
        <v>73.540000000000006</v>
      </c>
      <c r="FY375" s="9">
        <v>73.540000000000006</v>
      </c>
      <c r="FZ375" s="9">
        <v>72.64</v>
      </c>
      <c r="GA375" s="9">
        <v>71.16</v>
      </c>
      <c r="GB375" s="9">
        <v>69.069999999999993</v>
      </c>
    </row>
    <row r="376" spans="1:184" x14ac:dyDescent="0.35">
      <c r="A376" s="6">
        <f t="shared" si="51"/>
        <v>45077</v>
      </c>
      <c r="B376" s="13">
        <f t="shared" si="45"/>
        <v>5</v>
      </c>
      <c r="C376" s="13">
        <f t="shared" si="46"/>
        <v>2023</v>
      </c>
      <c r="D376">
        <f t="shared" si="47"/>
        <v>202305</v>
      </c>
      <c r="E376">
        <f t="shared" si="48"/>
        <v>2</v>
      </c>
      <c r="F376">
        <f t="shared" si="49"/>
        <v>202302</v>
      </c>
      <c r="G376" t="s">
        <v>562</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80.530299999999997</v>
      </c>
      <c r="FP376" s="7">
        <v>71.98</v>
      </c>
      <c r="FQ376" s="9">
        <v>1.2394000000000001</v>
      </c>
      <c r="FR376" s="7">
        <f t="shared" si="50"/>
        <v>58.076488623527517</v>
      </c>
      <c r="FT376" s="7">
        <v>4.32</v>
      </c>
      <c r="FU376" s="7">
        <v>4.18</v>
      </c>
      <c r="FV376" s="9">
        <v>80.724500000000006</v>
      </c>
      <c r="FX376" s="9">
        <v>72.66</v>
      </c>
      <c r="FY376" s="9">
        <v>72.489999999999995</v>
      </c>
      <c r="FZ376" s="9">
        <v>71.63</v>
      </c>
      <c r="GA376" s="9">
        <v>70.2</v>
      </c>
      <c r="GB376" s="9">
        <v>68.31</v>
      </c>
    </row>
    <row r="377" spans="1:184" x14ac:dyDescent="0.35">
      <c r="A377" s="6">
        <f t="shared" si="51"/>
        <v>45078</v>
      </c>
      <c r="B377" s="13">
        <f t="shared" si="45"/>
        <v>6</v>
      </c>
      <c r="C377" s="13">
        <f t="shared" si="46"/>
        <v>2023</v>
      </c>
      <c r="D377">
        <f t="shared" si="47"/>
        <v>202306</v>
      </c>
      <c r="E377">
        <f t="shared" si="48"/>
        <v>2</v>
      </c>
      <c r="F377">
        <f t="shared" si="49"/>
        <v>202302</v>
      </c>
      <c r="G377" t="s">
        <v>563</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81.040700000000001</v>
      </c>
      <c r="FP377" s="7">
        <v>74.180000000000007</v>
      </c>
      <c r="FQ377" s="9">
        <v>1.2524</v>
      </c>
      <c r="FR377" s="7">
        <f t="shared" si="50"/>
        <v>59.230277866496337</v>
      </c>
      <c r="FT377" s="7">
        <v>4.29</v>
      </c>
      <c r="FU377" s="7">
        <v>4.13</v>
      </c>
      <c r="FV377" s="9">
        <v>81.243399999999994</v>
      </c>
      <c r="FX377" s="9">
        <v>74.28</v>
      </c>
      <c r="FY377" s="9">
        <v>73.92</v>
      </c>
      <c r="FZ377" s="9">
        <v>72.98</v>
      </c>
      <c r="GA377" s="9">
        <v>71.48</v>
      </c>
      <c r="GB377" s="9">
        <v>69.319999999999993</v>
      </c>
    </row>
    <row r="378" spans="1:184" x14ac:dyDescent="0.35">
      <c r="A378" s="6">
        <f t="shared" si="51"/>
        <v>45079</v>
      </c>
      <c r="B378" s="13">
        <f t="shared" si="45"/>
        <v>6</v>
      </c>
      <c r="C378" s="13">
        <f t="shared" si="46"/>
        <v>2023</v>
      </c>
      <c r="D378">
        <f t="shared" si="47"/>
        <v>202306</v>
      </c>
      <c r="E378">
        <f t="shared" si="48"/>
        <v>2</v>
      </c>
      <c r="F378">
        <f t="shared" si="49"/>
        <v>202302</v>
      </c>
      <c r="G378" t="s">
        <v>564</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80.73</v>
      </c>
      <c r="FP378" s="7">
        <v>76</v>
      </c>
      <c r="FQ378" s="9">
        <v>1.2484999999999999</v>
      </c>
      <c r="FR378" s="7">
        <f t="shared" si="50"/>
        <v>60.873047657188629</v>
      </c>
      <c r="FT378" s="7">
        <v>4.3600000000000003</v>
      </c>
      <c r="FU378" s="7">
        <v>4.1500000000000004</v>
      </c>
      <c r="FV378" s="9">
        <v>80.934200000000004</v>
      </c>
      <c r="FX378" s="9">
        <v>76.13</v>
      </c>
      <c r="FY378" s="9">
        <v>75.63</v>
      </c>
      <c r="FZ378" s="9">
        <v>74.61</v>
      </c>
      <c r="GA378" s="9">
        <v>72.89</v>
      </c>
      <c r="GB378" s="9">
        <v>70.41</v>
      </c>
    </row>
    <row r="379" spans="1:184" x14ac:dyDescent="0.35">
      <c r="A379" s="6">
        <f t="shared" si="51"/>
        <v>45082</v>
      </c>
      <c r="B379" s="13">
        <f t="shared" si="45"/>
        <v>6</v>
      </c>
      <c r="C379" s="13">
        <f t="shared" si="46"/>
        <v>2023</v>
      </c>
      <c r="D379">
        <f t="shared" si="47"/>
        <v>202306</v>
      </c>
      <c r="E379">
        <f t="shared" si="48"/>
        <v>2</v>
      </c>
      <c r="F379">
        <f t="shared" si="49"/>
        <v>202302</v>
      </c>
      <c r="G379" t="s">
        <v>565</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80.377899999999997</v>
      </c>
      <c r="FP379" s="7">
        <v>76.61</v>
      </c>
      <c r="FQ379" s="9">
        <v>1.2410000000000001</v>
      </c>
      <c r="FR379" s="7">
        <f t="shared" si="50"/>
        <v>61.732473811442382</v>
      </c>
      <c r="FT379" s="7">
        <v>4.46</v>
      </c>
      <c r="FU379" s="7">
        <v>4.22</v>
      </c>
      <c r="FV379" s="9">
        <v>80.594999999999999</v>
      </c>
      <c r="FX379" s="9">
        <v>76.709999999999994</v>
      </c>
      <c r="FY379" s="9">
        <v>76.069999999999993</v>
      </c>
      <c r="FZ379" s="9">
        <v>74.87</v>
      </c>
      <c r="GA379" s="9">
        <v>72.959999999999994</v>
      </c>
      <c r="GB379" s="9">
        <v>70.22</v>
      </c>
    </row>
    <row r="380" spans="1:184" x14ac:dyDescent="0.35">
      <c r="A380" s="6">
        <f t="shared" si="51"/>
        <v>45083</v>
      </c>
      <c r="B380" s="13">
        <f t="shared" si="45"/>
        <v>6</v>
      </c>
      <c r="C380" s="13">
        <f t="shared" si="46"/>
        <v>2023</v>
      </c>
      <c r="D380">
        <f t="shared" si="47"/>
        <v>202306</v>
      </c>
      <c r="E380">
        <f t="shared" si="48"/>
        <v>2</v>
      </c>
      <c r="F380">
        <f t="shared" si="49"/>
        <v>202302</v>
      </c>
      <c r="G380" t="s">
        <v>566</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80.456999999999994</v>
      </c>
      <c r="FP380" s="7">
        <v>76.22</v>
      </c>
      <c r="FQ380" s="9">
        <v>1.2407999999999999</v>
      </c>
      <c r="FR380" s="7">
        <f t="shared" si="50"/>
        <v>61.428110896196003</v>
      </c>
      <c r="FT380" s="7">
        <v>4.46</v>
      </c>
      <c r="FU380" s="7">
        <v>4.1900000000000004</v>
      </c>
      <c r="FV380" s="9">
        <v>80.677899999999994</v>
      </c>
      <c r="FX380" s="9">
        <v>76.290000000000006</v>
      </c>
      <c r="FY380" s="9">
        <v>75.709999999999994</v>
      </c>
      <c r="FZ380" s="9">
        <v>74.47</v>
      </c>
      <c r="GA380" s="9">
        <v>72.599999999999994</v>
      </c>
      <c r="GB380" s="9">
        <v>69.89</v>
      </c>
    </row>
    <row r="381" spans="1:184" x14ac:dyDescent="0.35">
      <c r="A381" s="6">
        <f t="shared" si="51"/>
        <v>45084</v>
      </c>
      <c r="B381" s="13">
        <f t="shared" si="45"/>
        <v>6</v>
      </c>
      <c r="C381" s="13">
        <f t="shared" si="46"/>
        <v>2023</v>
      </c>
      <c r="D381">
        <f t="shared" si="47"/>
        <v>202306</v>
      </c>
      <c r="E381">
        <f t="shared" si="48"/>
        <v>2</v>
      </c>
      <c r="F381">
        <f t="shared" si="49"/>
        <v>202302</v>
      </c>
      <c r="G381" t="s">
        <v>567</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80.846500000000006</v>
      </c>
      <c r="FP381" s="7">
        <v>76.849999999999994</v>
      </c>
      <c r="FQ381" s="9">
        <v>1.2462</v>
      </c>
      <c r="FR381" s="7">
        <f t="shared" si="50"/>
        <v>61.667469106082486</v>
      </c>
      <c r="FT381" s="7">
        <v>4.58</v>
      </c>
      <c r="FU381" s="7">
        <v>4.26</v>
      </c>
      <c r="FV381" s="9">
        <v>81.078100000000006</v>
      </c>
      <c r="FX381" s="9">
        <v>76.95</v>
      </c>
      <c r="FY381" s="9">
        <v>76.489999999999995</v>
      </c>
      <c r="FZ381" s="9">
        <v>75.260000000000005</v>
      </c>
      <c r="GA381" s="9">
        <v>73.3</v>
      </c>
      <c r="GB381" s="9">
        <v>70.430000000000007</v>
      </c>
    </row>
    <row r="382" spans="1:184" x14ac:dyDescent="0.35">
      <c r="A382" s="6">
        <f t="shared" si="51"/>
        <v>45085</v>
      </c>
      <c r="B382" s="13">
        <f t="shared" si="45"/>
        <v>6</v>
      </c>
      <c r="C382" s="13">
        <f t="shared" si="46"/>
        <v>2023</v>
      </c>
      <c r="D382">
        <f t="shared" si="47"/>
        <v>202306</v>
      </c>
      <c r="E382">
        <f t="shared" si="48"/>
        <v>2</v>
      </c>
      <c r="F382">
        <f t="shared" si="49"/>
        <v>202302</v>
      </c>
      <c r="G382" t="s">
        <v>568</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81.076300000000003</v>
      </c>
      <c r="FP382" s="7">
        <v>75.88</v>
      </c>
      <c r="FQ382" s="9">
        <v>1.2535000000000001</v>
      </c>
      <c r="FR382" s="7">
        <f t="shared" si="50"/>
        <v>60.534503390506572</v>
      </c>
      <c r="FT382" s="7">
        <v>4.51</v>
      </c>
      <c r="FU382" s="7">
        <v>4.25</v>
      </c>
      <c r="FV382" s="9">
        <v>81.306700000000006</v>
      </c>
      <c r="FX382" s="9">
        <v>75.959999999999994</v>
      </c>
      <c r="FY382" s="9">
        <v>75.5</v>
      </c>
      <c r="FZ382" s="9">
        <v>74.319999999999993</v>
      </c>
      <c r="GA382" s="9">
        <v>72.41</v>
      </c>
      <c r="GB382" s="9">
        <v>69.569999999999993</v>
      </c>
    </row>
    <row r="383" spans="1:184" x14ac:dyDescent="0.35">
      <c r="A383" s="6">
        <f t="shared" si="51"/>
        <v>45086</v>
      </c>
      <c r="B383" s="13">
        <f t="shared" si="45"/>
        <v>6</v>
      </c>
      <c r="C383" s="13">
        <f t="shared" si="46"/>
        <v>2023</v>
      </c>
      <c r="D383">
        <f t="shared" si="47"/>
        <v>202306</v>
      </c>
      <c r="E383">
        <f t="shared" si="48"/>
        <v>2</v>
      </c>
      <c r="F383">
        <f t="shared" si="49"/>
        <v>202302</v>
      </c>
      <c r="G383" t="s">
        <v>569</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81.356999999999999</v>
      </c>
      <c r="FP383" s="7">
        <v>74.739999999999995</v>
      </c>
      <c r="FQ383" s="9">
        <v>1.258</v>
      </c>
      <c r="FR383" s="7">
        <f t="shared" si="50"/>
        <v>59.411764705882348</v>
      </c>
      <c r="FT383" s="7">
        <v>4.5199999999999996</v>
      </c>
      <c r="FU383" s="7">
        <v>4.24</v>
      </c>
      <c r="FV383" s="9">
        <v>81.600399999999993</v>
      </c>
      <c r="FX383" s="9">
        <v>74.790000000000006</v>
      </c>
      <c r="FY383" s="9">
        <v>74.489999999999995</v>
      </c>
      <c r="FZ383" s="9">
        <v>73.540000000000006</v>
      </c>
      <c r="GA383" s="9">
        <v>71.81</v>
      </c>
      <c r="GB383" s="9">
        <v>69.34</v>
      </c>
    </row>
    <row r="384" spans="1:184" x14ac:dyDescent="0.35">
      <c r="A384" s="6">
        <f t="shared" si="51"/>
        <v>45089</v>
      </c>
      <c r="B384" s="13">
        <f t="shared" si="45"/>
        <v>6</v>
      </c>
      <c r="C384" s="13">
        <f t="shared" si="46"/>
        <v>2023</v>
      </c>
      <c r="D384">
        <f t="shared" si="47"/>
        <v>202306</v>
      </c>
      <c r="E384">
        <f t="shared" si="48"/>
        <v>2</v>
      </c>
      <c r="F384">
        <f t="shared" si="49"/>
        <v>202302</v>
      </c>
      <c r="G384" t="s">
        <v>570</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81.013199999999998</v>
      </c>
      <c r="FP384" s="7">
        <v>71.8</v>
      </c>
      <c r="FQ384" s="9">
        <v>1.2509999999999999</v>
      </c>
      <c r="FR384" s="7">
        <f t="shared" si="50"/>
        <v>57.394084732214232</v>
      </c>
      <c r="FT384" s="7">
        <v>4.6399999999999997</v>
      </c>
      <c r="FU384" s="7">
        <v>4.34</v>
      </c>
      <c r="FV384" s="9">
        <v>81.255499999999998</v>
      </c>
      <c r="FX384" s="9">
        <v>71.84</v>
      </c>
      <c r="FY384" s="9">
        <v>71.63</v>
      </c>
      <c r="FZ384" s="9">
        <v>70.92</v>
      </c>
      <c r="GA384" s="9">
        <v>69.55</v>
      </c>
      <c r="GB384" s="9">
        <v>67.66</v>
      </c>
    </row>
    <row r="385" spans="1:184" x14ac:dyDescent="0.35">
      <c r="A385" s="6">
        <f t="shared" si="51"/>
        <v>45090</v>
      </c>
      <c r="B385" s="13">
        <f t="shared" si="45"/>
        <v>6</v>
      </c>
      <c r="C385" s="13">
        <f t="shared" si="46"/>
        <v>2023</v>
      </c>
      <c r="D385">
        <f t="shared" si="47"/>
        <v>202306</v>
      </c>
      <c r="E385">
        <f t="shared" si="48"/>
        <v>2</v>
      </c>
      <c r="F385">
        <f t="shared" si="49"/>
        <v>202302</v>
      </c>
      <c r="G385" t="s">
        <v>571</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81.395200000000003</v>
      </c>
      <c r="FP385" s="7">
        <v>74.239999999999995</v>
      </c>
      <c r="FQ385" s="9">
        <v>1.2604</v>
      </c>
      <c r="FR385" s="7">
        <f t="shared" si="50"/>
        <v>58.901935893367181</v>
      </c>
      <c r="FT385" s="7">
        <v>4.88</v>
      </c>
      <c r="FU385" s="7">
        <v>4.43</v>
      </c>
      <c r="FV385" s="9">
        <v>81.636099999999999</v>
      </c>
      <c r="FX385" s="9">
        <v>74.290000000000006</v>
      </c>
      <c r="FY385" s="9">
        <v>74.010000000000005</v>
      </c>
      <c r="FZ385" s="9">
        <v>73.209999999999994</v>
      </c>
      <c r="GA385" s="9">
        <v>71.66</v>
      </c>
      <c r="GB385" s="9">
        <v>69.53</v>
      </c>
    </row>
    <row r="386" spans="1:184" x14ac:dyDescent="0.35">
      <c r="A386" s="6">
        <f t="shared" si="51"/>
        <v>45091</v>
      </c>
      <c r="B386" s="13">
        <f t="shared" si="45"/>
        <v>6</v>
      </c>
      <c r="C386" s="13">
        <f t="shared" si="46"/>
        <v>2023</v>
      </c>
      <c r="D386">
        <f t="shared" si="47"/>
        <v>202306</v>
      </c>
      <c r="E386">
        <f t="shared" si="48"/>
        <v>2</v>
      </c>
      <c r="F386">
        <f t="shared" si="49"/>
        <v>202302</v>
      </c>
      <c r="G386" t="s">
        <v>572</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81.745900000000006</v>
      </c>
      <c r="FP386" s="7">
        <v>73.39</v>
      </c>
      <c r="FQ386" s="9">
        <v>1.2696000000000001</v>
      </c>
      <c r="FR386" s="7">
        <f t="shared" si="50"/>
        <v>57.805608065532446</v>
      </c>
      <c r="FT386" s="7">
        <v>4.8</v>
      </c>
      <c r="FU386" s="7">
        <v>4.37</v>
      </c>
      <c r="FV386" s="9">
        <v>81.989699999999999</v>
      </c>
      <c r="FX386" s="9">
        <v>73.2</v>
      </c>
      <c r="FY386" s="9">
        <v>72.959999999999994</v>
      </c>
      <c r="FZ386" s="9">
        <v>72.19</v>
      </c>
      <c r="GA386" s="9">
        <v>70.709999999999994</v>
      </c>
      <c r="GB386" s="9">
        <v>68.69</v>
      </c>
    </row>
    <row r="387" spans="1:184" x14ac:dyDescent="0.35">
      <c r="A387" s="6">
        <f t="shared" si="51"/>
        <v>45092</v>
      </c>
      <c r="B387" s="13">
        <f t="shared" si="45"/>
        <v>6</v>
      </c>
      <c r="C387" s="13">
        <f t="shared" si="46"/>
        <v>2023</v>
      </c>
      <c r="D387">
        <f t="shared" si="47"/>
        <v>202306</v>
      </c>
      <c r="E387">
        <f t="shared" si="48"/>
        <v>2</v>
      </c>
      <c r="F387">
        <f t="shared" si="49"/>
        <v>202302</v>
      </c>
      <c r="G387" t="s">
        <v>573</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81.87</v>
      </c>
      <c r="FP387" s="7">
        <v>75.75</v>
      </c>
      <c r="FQ387" s="9">
        <v>1.2743</v>
      </c>
      <c r="FR387" s="7">
        <f t="shared" si="50"/>
        <v>59.444400847524129</v>
      </c>
      <c r="FT387" s="7">
        <v>4.8899999999999997</v>
      </c>
      <c r="FU387" s="7">
        <v>4.37</v>
      </c>
      <c r="FV387" s="9">
        <v>82.108599999999996</v>
      </c>
      <c r="FX387" s="9">
        <v>75.67</v>
      </c>
      <c r="FY387" s="9">
        <v>75.459999999999994</v>
      </c>
      <c r="FZ387" s="9">
        <v>74.61</v>
      </c>
      <c r="GA387" s="9">
        <v>72.95</v>
      </c>
      <c r="GB387" s="9">
        <v>70.569999999999993</v>
      </c>
    </row>
    <row r="388" spans="1:184" x14ac:dyDescent="0.35">
      <c r="A388" s="6">
        <f t="shared" si="51"/>
        <v>45093</v>
      </c>
      <c r="B388" s="13">
        <f t="shared" si="45"/>
        <v>6</v>
      </c>
      <c r="C388" s="13">
        <f t="shared" si="46"/>
        <v>2023</v>
      </c>
      <c r="D388">
        <f t="shared" si="47"/>
        <v>202306</v>
      </c>
      <c r="E388">
        <f t="shared" si="48"/>
        <v>2</v>
      </c>
      <c r="F388">
        <f t="shared" si="49"/>
        <v>202302</v>
      </c>
      <c r="G388" t="s">
        <v>574</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82.198800000000006</v>
      </c>
      <c r="FP388" s="7">
        <v>76.760000000000005</v>
      </c>
      <c r="FQ388" s="9">
        <v>1.2811999999999999</v>
      </c>
      <c r="FR388" s="7">
        <f t="shared" si="50"/>
        <v>59.912581954417739</v>
      </c>
      <c r="FT388" s="7">
        <v>4.92</v>
      </c>
      <c r="FU388" s="7">
        <v>4.4000000000000004</v>
      </c>
      <c r="FV388" s="9">
        <v>82.439899999999994</v>
      </c>
      <c r="FX388" s="9">
        <v>76.61</v>
      </c>
      <c r="FY388" s="9">
        <v>76.36</v>
      </c>
      <c r="FZ388" s="9">
        <v>75.47</v>
      </c>
      <c r="GA388" s="9">
        <v>73.77</v>
      </c>
      <c r="GB388" s="9">
        <v>71.23</v>
      </c>
    </row>
    <row r="389" spans="1:184" x14ac:dyDescent="0.35">
      <c r="A389" s="6">
        <f t="shared" si="51"/>
        <v>45096</v>
      </c>
      <c r="B389" s="13">
        <f t="shared" si="45"/>
        <v>6</v>
      </c>
      <c r="C389" s="13">
        <f t="shared" si="46"/>
        <v>2023</v>
      </c>
      <c r="D389">
        <f t="shared" si="47"/>
        <v>202306</v>
      </c>
      <c r="E389">
        <f t="shared" si="48"/>
        <v>2</v>
      </c>
      <c r="F389">
        <f t="shared" si="49"/>
        <v>202302</v>
      </c>
      <c r="G389" t="s">
        <v>575</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82.209100000000007</v>
      </c>
      <c r="FP389" s="7">
        <v>76.09</v>
      </c>
      <c r="FQ389" s="9">
        <v>1.2796000000000001</v>
      </c>
      <c r="FR389" s="7">
        <f t="shared" si="50"/>
        <v>59.463894967177239</v>
      </c>
      <c r="FT389" s="7">
        <v>5.08</v>
      </c>
      <c r="FU389" s="7">
        <v>4.49</v>
      </c>
      <c r="FV389" s="9">
        <v>82.452399999999997</v>
      </c>
      <c r="FX389" s="9">
        <v>76.09</v>
      </c>
      <c r="FY389" s="9">
        <v>75.819999999999993</v>
      </c>
      <c r="FZ389" s="9">
        <v>74.89</v>
      </c>
      <c r="GA389" s="9">
        <v>73.2</v>
      </c>
      <c r="GB389" s="9">
        <v>70.7</v>
      </c>
    </row>
    <row r="390" spans="1:184" x14ac:dyDescent="0.35">
      <c r="A390" s="6">
        <f t="shared" si="51"/>
        <v>45097</v>
      </c>
      <c r="B390" s="13">
        <f t="shared" si="45"/>
        <v>6</v>
      </c>
      <c r="C390" s="13">
        <f t="shared" si="46"/>
        <v>2023</v>
      </c>
      <c r="D390">
        <f t="shared" si="47"/>
        <v>202306</v>
      </c>
      <c r="E390">
        <f t="shared" si="48"/>
        <v>2</v>
      </c>
      <c r="F390">
        <f t="shared" si="49"/>
        <v>202302</v>
      </c>
      <c r="G390" t="s">
        <v>576</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81.957700000000003</v>
      </c>
      <c r="FP390" s="7">
        <v>75.790000000000006</v>
      </c>
      <c r="FQ390" s="9">
        <v>1.2735000000000001</v>
      </c>
      <c r="FR390" s="7">
        <f t="shared" si="50"/>
        <v>59.513152728700433</v>
      </c>
      <c r="FT390" s="7">
        <v>4.9400000000000004</v>
      </c>
      <c r="FU390" s="7">
        <v>4.33</v>
      </c>
      <c r="FV390" s="9">
        <v>82.193700000000007</v>
      </c>
      <c r="FX390" s="9">
        <v>75.900000000000006</v>
      </c>
      <c r="FY390" s="9">
        <v>75.63</v>
      </c>
      <c r="FZ390" s="9">
        <v>74.67</v>
      </c>
      <c r="GA390" s="9">
        <v>73.05</v>
      </c>
      <c r="GB390" s="9">
        <v>70.7</v>
      </c>
    </row>
    <row r="391" spans="1:184" x14ac:dyDescent="0.35">
      <c r="A391" s="6">
        <f t="shared" si="51"/>
        <v>45098</v>
      </c>
      <c r="B391" s="13">
        <f t="shared" si="45"/>
        <v>6</v>
      </c>
      <c r="C391" s="13">
        <f t="shared" si="46"/>
        <v>2023</v>
      </c>
      <c r="D391">
        <f t="shared" si="47"/>
        <v>202306</v>
      </c>
      <c r="E391">
        <f t="shared" si="48"/>
        <v>2</v>
      </c>
      <c r="F391">
        <f t="shared" si="49"/>
        <v>202302</v>
      </c>
      <c r="G391" t="s">
        <v>577</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81.738399999999999</v>
      </c>
      <c r="FP391" s="7">
        <v>76.92</v>
      </c>
      <c r="FQ391" s="9">
        <v>1.2730999999999999</v>
      </c>
      <c r="FR391" s="7">
        <f t="shared" si="50"/>
        <v>60.419448590055772</v>
      </c>
      <c r="FT391" s="7">
        <v>5.05</v>
      </c>
      <c r="FU391" s="7">
        <v>4.4000000000000004</v>
      </c>
      <c r="FV391" s="9">
        <v>81.980500000000006</v>
      </c>
      <c r="FX391" s="9">
        <v>77.12</v>
      </c>
      <c r="FY391" s="9">
        <v>76.89</v>
      </c>
      <c r="FZ391" s="9">
        <v>75.900000000000006</v>
      </c>
      <c r="GA391" s="9">
        <v>74.16</v>
      </c>
      <c r="GB391" s="9">
        <v>71.56</v>
      </c>
    </row>
    <row r="392" spans="1:184" x14ac:dyDescent="0.35">
      <c r="A392" s="6">
        <f t="shared" si="51"/>
        <v>45099</v>
      </c>
      <c r="B392" s="13">
        <f t="shared" si="45"/>
        <v>6</v>
      </c>
      <c r="C392" s="13">
        <f t="shared" si="46"/>
        <v>2023</v>
      </c>
      <c r="D392">
        <f t="shared" si="47"/>
        <v>202306</v>
      </c>
      <c r="E392">
        <f t="shared" si="48"/>
        <v>2</v>
      </c>
      <c r="F392">
        <f t="shared" si="49"/>
        <v>202302</v>
      </c>
      <c r="G392" t="s">
        <v>578</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81.870900000000006</v>
      </c>
      <c r="FP392" s="7">
        <v>73.930000000000007</v>
      </c>
      <c r="FQ392" s="9">
        <v>1.2738</v>
      </c>
      <c r="FR392" s="7">
        <f t="shared" si="50"/>
        <v>58.038938608886802</v>
      </c>
      <c r="FT392" s="7">
        <v>5.07</v>
      </c>
      <c r="FU392" s="7">
        <v>4.3600000000000003</v>
      </c>
      <c r="FV392" s="9">
        <v>82.11</v>
      </c>
      <c r="FX392" s="9">
        <v>74.14</v>
      </c>
      <c r="FY392" s="9">
        <v>74.239999999999995</v>
      </c>
      <c r="FZ392" s="9">
        <v>73.53</v>
      </c>
      <c r="GA392" s="9">
        <v>72.069999999999993</v>
      </c>
      <c r="GB392" s="9">
        <v>69.92</v>
      </c>
    </row>
    <row r="393" spans="1:184" x14ac:dyDescent="0.35">
      <c r="A393" s="6">
        <f t="shared" si="51"/>
        <v>45100</v>
      </c>
      <c r="B393" s="13">
        <f t="shared" si="45"/>
        <v>6</v>
      </c>
      <c r="C393" s="13">
        <f t="shared" si="46"/>
        <v>2023</v>
      </c>
      <c r="D393">
        <f t="shared" si="47"/>
        <v>202306</v>
      </c>
      <c r="E393">
        <f t="shared" si="48"/>
        <v>2</v>
      </c>
      <c r="F393">
        <f t="shared" si="49"/>
        <v>202302</v>
      </c>
      <c r="G393" t="s">
        <v>579</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82.040199999999999</v>
      </c>
      <c r="FP393" s="7">
        <v>73.56</v>
      </c>
      <c r="FQ393" s="9">
        <v>1.2710999999999999</v>
      </c>
      <c r="FR393" s="7">
        <f t="shared" si="50"/>
        <v>57.871135237196135</v>
      </c>
      <c r="FT393" s="7">
        <v>5.18</v>
      </c>
      <c r="FU393" s="7">
        <v>4.33</v>
      </c>
      <c r="FV393" s="9">
        <v>82.273899999999998</v>
      </c>
      <c r="FX393" s="9">
        <v>73.849999999999994</v>
      </c>
      <c r="FY393" s="9">
        <v>73.94</v>
      </c>
      <c r="FZ393" s="9">
        <v>73.319999999999993</v>
      </c>
      <c r="GA393" s="9">
        <v>71.849999999999994</v>
      </c>
      <c r="GB393" s="9">
        <v>69.64</v>
      </c>
    </row>
    <row r="394" spans="1:184" x14ac:dyDescent="0.35">
      <c r="A394" s="6">
        <f t="shared" si="51"/>
        <v>45103</v>
      </c>
      <c r="B394" s="13">
        <f t="shared" ref="B394:B457" si="52">MONTH(A394)</f>
        <v>6</v>
      </c>
      <c r="C394" s="13">
        <f t="shared" ref="C394:C457" si="53">YEAR(A394)</f>
        <v>2023</v>
      </c>
      <c r="D394">
        <f t="shared" ref="D394:D457" si="54">C394*100+B394</f>
        <v>202306</v>
      </c>
      <c r="E394">
        <f t="shared" ref="E394:E457" si="55">IF(B394&lt;4,1,IF(B394&lt;7,2,IF(B394&lt;10,3,4)))</f>
        <v>2</v>
      </c>
      <c r="F394">
        <f t="shared" ref="F394:F457" si="56">C394*100+E394</f>
        <v>202302</v>
      </c>
      <c r="G394" t="s">
        <v>580</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82.003699999999995</v>
      </c>
      <c r="FP394" s="7">
        <v>73.86</v>
      </c>
      <c r="FQ394" s="9">
        <v>1.2708999999999999</v>
      </c>
      <c r="FR394" s="7">
        <f t="shared" ref="FR394:FR457" si="57">FP394/FQ394</f>
        <v>58.116295538594699</v>
      </c>
      <c r="FT394" s="7">
        <v>5.14</v>
      </c>
      <c r="FU394" s="7">
        <v>4.29</v>
      </c>
      <c r="FV394" s="9">
        <v>82.242099999999994</v>
      </c>
      <c r="FX394" s="9">
        <v>74.180000000000007</v>
      </c>
      <c r="FY394" s="9">
        <v>74.290000000000006</v>
      </c>
      <c r="FZ394" s="9">
        <v>73.67</v>
      </c>
      <c r="GA394" s="9">
        <v>72.22</v>
      </c>
      <c r="GB394" s="9">
        <v>69.959999999999994</v>
      </c>
    </row>
    <row r="395" spans="1:184" x14ac:dyDescent="0.35">
      <c r="A395" s="6">
        <f t="shared" si="51"/>
        <v>45104</v>
      </c>
      <c r="B395" s="13">
        <f t="shared" si="52"/>
        <v>6</v>
      </c>
      <c r="C395" s="13">
        <f t="shared" si="53"/>
        <v>2023</v>
      </c>
      <c r="D395">
        <f t="shared" si="54"/>
        <v>202306</v>
      </c>
      <c r="E395">
        <f t="shared" si="55"/>
        <v>2</v>
      </c>
      <c r="F395">
        <f t="shared" si="56"/>
        <v>202302</v>
      </c>
      <c r="G395" t="s">
        <v>581</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82.100399999999993</v>
      </c>
      <c r="FP395" s="7">
        <v>71.88</v>
      </c>
      <c r="FQ395" s="9">
        <v>1.2746</v>
      </c>
      <c r="FR395" s="7">
        <f t="shared" si="57"/>
        <v>56.394162874627334</v>
      </c>
      <c r="FT395" s="7">
        <v>5.26</v>
      </c>
      <c r="FU395" s="7">
        <v>4.37</v>
      </c>
      <c r="FV395" s="9">
        <v>82.337699999999998</v>
      </c>
      <c r="FX395" s="9">
        <v>72.260000000000005</v>
      </c>
      <c r="FY395" s="9">
        <v>72.61</v>
      </c>
      <c r="FZ395" s="9">
        <v>72.33</v>
      </c>
      <c r="GA395" s="9">
        <v>71.38</v>
      </c>
      <c r="GB395" s="9">
        <v>69.650000000000006</v>
      </c>
    </row>
    <row r="396" spans="1:184" x14ac:dyDescent="0.35">
      <c r="A396" s="6">
        <f t="shared" si="51"/>
        <v>45105</v>
      </c>
      <c r="B396" s="13">
        <f t="shared" si="52"/>
        <v>6</v>
      </c>
      <c r="C396" s="13">
        <f t="shared" si="53"/>
        <v>2023</v>
      </c>
      <c r="D396">
        <f t="shared" si="54"/>
        <v>202306</v>
      </c>
      <c r="E396">
        <f t="shared" si="55"/>
        <v>2</v>
      </c>
      <c r="F396">
        <f t="shared" si="56"/>
        <v>202302</v>
      </c>
      <c r="G396" t="s">
        <v>582</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81.557900000000004</v>
      </c>
      <c r="FP396" s="7">
        <v>73.64</v>
      </c>
      <c r="FQ396" s="9">
        <v>1.2614000000000001</v>
      </c>
      <c r="FR396" s="7">
        <f t="shared" si="57"/>
        <v>58.379578246392896</v>
      </c>
      <c r="FT396" s="7">
        <v>5.13</v>
      </c>
      <c r="FU396" s="7">
        <v>4.3099999999999996</v>
      </c>
      <c r="FV396" s="9">
        <v>81.774699999999996</v>
      </c>
      <c r="FX396" s="9">
        <v>74.03</v>
      </c>
      <c r="FY396" s="9">
        <v>74.3</v>
      </c>
      <c r="FZ396" s="9">
        <v>73.930000000000007</v>
      </c>
      <c r="GA396" s="9">
        <v>72.73</v>
      </c>
      <c r="GB396" s="9">
        <v>70.44</v>
      </c>
    </row>
    <row r="397" spans="1:184" x14ac:dyDescent="0.35">
      <c r="A397" s="6">
        <f t="shared" si="51"/>
        <v>45106</v>
      </c>
      <c r="B397" s="13">
        <f t="shared" si="52"/>
        <v>6</v>
      </c>
      <c r="C397" s="13">
        <f t="shared" si="53"/>
        <v>2023</v>
      </c>
      <c r="D397">
        <f t="shared" si="54"/>
        <v>202306</v>
      </c>
      <c r="E397">
        <f t="shared" si="55"/>
        <v>2</v>
      </c>
      <c r="F397">
        <f t="shared" si="56"/>
        <v>202302</v>
      </c>
      <c r="G397" t="s">
        <v>583</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81.630899999999997</v>
      </c>
      <c r="FP397" s="7">
        <v>73.86</v>
      </c>
      <c r="FQ397" s="9">
        <v>1.2618</v>
      </c>
      <c r="FR397" s="7">
        <f t="shared" si="57"/>
        <v>58.535425582501183</v>
      </c>
      <c r="FT397" s="7">
        <v>5.22</v>
      </c>
      <c r="FU397" s="7">
        <v>4.3899999999999997</v>
      </c>
      <c r="FV397" s="9">
        <v>81.842600000000004</v>
      </c>
      <c r="FX397" s="9">
        <v>74.34</v>
      </c>
      <c r="FY397" s="9">
        <v>74.48</v>
      </c>
      <c r="FZ397" s="9">
        <v>74.010000000000005</v>
      </c>
      <c r="GA397" s="9">
        <v>72.739999999999995</v>
      </c>
      <c r="GB397" s="9">
        <v>70.36</v>
      </c>
    </row>
    <row r="398" spans="1:184" x14ac:dyDescent="0.35">
      <c r="A398" s="6">
        <f t="shared" si="51"/>
        <v>45107</v>
      </c>
      <c r="B398" s="13">
        <f t="shared" si="52"/>
        <v>6</v>
      </c>
      <c r="C398" s="13">
        <f t="shared" si="53"/>
        <v>2023</v>
      </c>
      <c r="D398">
        <f t="shared" si="54"/>
        <v>202306</v>
      </c>
      <c r="E398">
        <f t="shared" si="55"/>
        <v>2</v>
      </c>
      <c r="F398">
        <f t="shared" si="56"/>
        <v>202302</v>
      </c>
      <c r="G398" t="s">
        <v>584</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82.182299999999998</v>
      </c>
      <c r="FP398" s="7">
        <v>74.510000000000005</v>
      </c>
      <c r="FQ398" s="9">
        <v>1.2714000000000001</v>
      </c>
      <c r="FR398" s="7">
        <f t="shared" si="57"/>
        <v>58.604687745792042</v>
      </c>
      <c r="FT398" s="7">
        <v>5.27</v>
      </c>
      <c r="FU398" s="7">
        <v>4.3899999999999997</v>
      </c>
      <c r="FV398" s="9">
        <v>82.392799999999994</v>
      </c>
      <c r="FX398" s="9">
        <v>74.900000000000006</v>
      </c>
      <c r="FY398" s="9">
        <v>75.3</v>
      </c>
      <c r="FZ398" s="9">
        <v>74.66</v>
      </c>
      <c r="GA398" s="9">
        <v>73.290000000000006</v>
      </c>
      <c r="GB398" s="9">
        <v>70.86</v>
      </c>
    </row>
    <row r="399" spans="1:184" x14ac:dyDescent="0.35">
      <c r="A399" s="6">
        <f t="shared" ref="A399:A462" si="58">+A394+7</f>
        <v>45110</v>
      </c>
      <c r="B399" s="13">
        <f t="shared" si="52"/>
        <v>7</v>
      </c>
      <c r="C399" s="13">
        <f t="shared" si="53"/>
        <v>2023</v>
      </c>
      <c r="D399">
        <f t="shared" si="54"/>
        <v>202307</v>
      </c>
      <c r="E399">
        <f t="shared" si="55"/>
        <v>3</v>
      </c>
      <c r="F399">
        <f t="shared" si="56"/>
        <v>202303</v>
      </c>
      <c r="G399" t="s">
        <v>585</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81.989900000000006</v>
      </c>
      <c r="FP399" s="7">
        <v>74.52</v>
      </c>
      <c r="FQ399" s="9">
        <v>1.2688999999999999</v>
      </c>
      <c r="FR399" s="7">
        <f t="shared" si="57"/>
        <v>58.728032153834029</v>
      </c>
      <c r="FT399" s="7">
        <v>5.35</v>
      </c>
      <c r="FU399" s="7">
        <v>4.45</v>
      </c>
      <c r="FV399" s="9">
        <v>82.203500000000005</v>
      </c>
      <c r="FX399" s="9">
        <v>74.650000000000006</v>
      </c>
      <c r="FY399" s="9">
        <v>74.209999999999994</v>
      </c>
      <c r="FZ399" s="9">
        <v>73.37</v>
      </c>
      <c r="GA399" s="9">
        <v>71.989999999999995</v>
      </c>
      <c r="GB399" s="9">
        <v>69.58</v>
      </c>
    </row>
    <row r="400" spans="1:184" x14ac:dyDescent="0.35">
      <c r="A400" s="6">
        <f t="shared" si="58"/>
        <v>45111</v>
      </c>
      <c r="B400" s="13">
        <f t="shared" si="52"/>
        <v>7</v>
      </c>
      <c r="C400" s="13">
        <f t="shared" si="53"/>
        <v>2023</v>
      </c>
      <c r="D400">
        <f t="shared" si="54"/>
        <v>202307</v>
      </c>
      <c r="E400">
        <f t="shared" si="55"/>
        <v>3</v>
      </c>
      <c r="F400">
        <f t="shared" si="56"/>
        <v>202303</v>
      </c>
      <c r="G400" t="s">
        <v>586</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82.176500000000004</v>
      </c>
      <c r="FP400" s="7">
        <v>76.23</v>
      </c>
      <c r="FQ400" s="9">
        <v>1.2726</v>
      </c>
      <c r="FR400" s="7">
        <f t="shared" si="57"/>
        <v>59.90099009900991</v>
      </c>
      <c r="FT400" s="7">
        <v>5.31</v>
      </c>
      <c r="FU400" s="7">
        <v>4.42</v>
      </c>
      <c r="FV400" s="9">
        <v>82.387799999999999</v>
      </c>
      <c r="FX400" s="9">
        <v>76.25</v>
      </c>
      <c r="FY400" s="9">
        <v>75.77</v>
      </c>
      <c r="FZ400" s="9">
        <v>74.88</v>
      </c>
      <c r="GA400" s="9">
        <v>73.430000000000007</v>
      </c>
      <c r="GB400" s="9">
        <v>70.930000000000007</v>
      </c>
    </row>
    <row r="401" spans="1:184" x14ac:dyDescent="0.35">
      <c r="A401" s="6">
        <f t="shared" si="58"/>
        <v>45112</v>
      </c>
      <c r="B401" s="13">
        <f t="shared" si="52"/>
        <v>7</v>
      </c>
      <c r="C401" s="13">
        <f t="shared" si="53"/>
        <v>2023</v>
      </c>
      <c r="D401">
        <f t="shared" si="54"/>
        <v>202307</v>
      </c>
      <c r="E401">
        <f t="shared" si="55"/>
        <v>3</v>
      </c>
      <c r="F401">
        <f t="shared" si="56"/>
        <v>202303</v>
      </c>
      <c r="G401" t="s">
        <v>587</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82.323400000000007</v>
      </c>
      <c r="FP401" s="7">
        <v>76.739999999999995</v>
      </c>
      <c r="FQ401" s="9">
        <v>1.2716000000000001</v>
      </c>
      <c r="FR401" s="7">
        <f t="shared" si="57"/>
        <v>60.349166404529718</v>
      </c>
      <c r="FT401" s="7">
        <v>5.38</v>
      </c>
      <c r="FU401" s="7">
        <v>4.51</v>
      </c>
      <c r="FV401" s="9">
        <v>82.523399999999995</v>
      </c>
      <c r="FX401" s="9">
        <v>76.650000000000006</v>
      </c>
      <c r="FY401" s="9">
        <v>76.09</v>
      </c>
      <c r="FZ401" s="9">
        <v>75.16</v>
      </c>
      <c r="GA401" s="9">
        <v>73.680000000000007</v>
      </c>
      <c r="GB401" s="9">
        <v>71.05</v>
      </c>
    </row>
    <row r="402" spans="1:184" x14ac:dyDescent="0.35">
      <c r="A402" s="6">
        <f t="shared" si="58"/>
        <v>45113</v>
      </c>
      <c r="B402" s="13">
        <f t="shared" si="52"/>
        <v>7</v>
      </c>
      <c r="C402" s="13">
        <f t="shared" si="53"/>
        <v>2023</v>
      </c>
      <c r="D402">
        <f t="shared" si="54"/>
        <v>202307</v>
      </c>
      <c r="E402">
        <f t="shared" si="55"/>
        <v>3</v>
      </c>
      <c r="F402">
        <f t="shared" si="56"/>
        <v>202303</v>
      </c>
      <c r="G402" t="s">
        <v>588</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82.3095</v>
      </c>
      <c r="FP402" s="7">
        <v>76.72</v>
      </c>
      <c r="FQ402" s="9">
        <v>1.2696000000000001</v>
      </c>
      <c r="FR402" s="7">
        <f t="shared" si="57"/>
        <v>60.428481411468177</v>
      </c>
      <c r="FT402" s="7">
        <v>5.49</v>
      </c>
      <c r="FU402" s="7">
        <v>4.6500000000000004</v>
      </c>
      <c r="FV402" s="9">
        <v>82.477199999999996</v>
      </c>
      <c r="FX402" s="9">
        <v>76.52</v>
      </c>
      <c r="FY402" s="9">
        <v>75.84</v>
      </c>
      <c r="FZ402" s="9">
        <v>74.760000000000005</v>
      </c>
      <c r="GA402" s="9">
        <v>73.2</v>
      </c>
      <c r="GB402" s="9">
        <v>70.599999999999994</v>
      </c>
    </row>
    <row r="403" spans="1:184" x14ac:dyDescent="0.35">
      <c r="A403" s="6">
        <f t="shared" si="58"/>
        <v>45114</v>
      </c>
      <c r="B403" s="13">
        <f t="shared" si="52"/>
        <v>7</v>
      </c>
      <c r="C403" s="13">
        <f t="shared" si="53"/>
        <v>2023</v>
      </c>
      <c r="D403">
        <f t="shared" si="54"/>
        <v>202307</v>
      </c>
      <c r="E403">
        <f t="shared" si="55"/>
        <v>3</v>
      </c>
      <c r="F403">
        <f t="shared" si="56"/>
        <v>202303</v>
      </c>
      <c r="G403" t="s">
        <v>589</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82.728499999999997</v>
      </c>
      <c r="FP403" s="7">
        <v>78.77</v>
      </c>
      <c r="FQ403" s="9">
        <v>1.2825</v>
      </c>
      <c r="FR403" s="7">
        <f t="shared" si="57"/>
        <v>61.419103313840154</v>
      </c>
      <c r="FT403" s="7">
        <v>5.38</v>
      </c>
      <c r="FU403" s="7">
        <v>4.6399999999999997</v>
      </c>
      <c r="FV403" s="9">
        <v>82.900199999999998</v>
      </c>
      <c r="FX403" s="9">
        <v>78.47</v>
      </c>
      <c r="FY403" s="9">
        <v>77.62</v>
      </c>
      <c r="FZ403" s="9">
        <v>76.319999999999993</v>
      </c>
      <c r="GA403" s="9">
        <v>74.47</v>
      </c>
      <c r="GB403" s="9">
        <v>71.39</v>
      </c>
    </row>
    <row r="404" spans="1:184" x14ac:dyDescent="0.35">
      <c r="A404" s="6">
        <f t="shared" si="58"/>
        <v>45117</v>
      </c>
      <c r="B404" s="13">
        <f t="shared" si="52"/>
        <v>7</v>
      </c>
      <c r="C404" s="13">
        <f t="shared" si="53"/>
        <v>2023</v>
      </c>
      <c r="D404">
        <f t="shared" si="54"/>
        <v>202307</v>
      </c>
      <c r="E404">
        <f t="shared" si="55"/>
        <v>3</v>
      </c>
      <c r="F404">
        <f t="shared" si="56"/>
        <v>202303</v>
      </c>
      <c r="G404" t="s">
        <v>590</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82.561400000000006</v>
      </c>
      <c r="FP404" s="7">
        <v>77.83</v>
      </c>
      <c r="FQ404" s="9">
        <v>1.2815000000000001</v>
      </c>
      <c r="FR404" s="7">
        <f t="shared" si="57"/>
        <v>60.733515411626996</v>
      </c>
      <c r="FT404" s="7">
        <v>5.38</v>
      </c>
      <c r="FU404" s="7">
        <v>4.6399999999999997</v>
      </c>
      <c r="FV404" s="9">
        <v>82.732600000000005</v>
      </c>
      <c r="FX404" s="9">
        <v>77.69</v>
      </c>
      <c r="FY404" s="9">
        <v>77.010000000000005</v>
      </c>
      <c r="FZ404" s="9">
        <v>75.86</v>
      </c>
      <c r="GA404" s="9">
        <v>74.239999999999995</v>
      </c>
      <c r="GB404" s="9">
        <v>71.540000000000006</v>
      </c>
    </row>
    <row r="405" spans="1:184" x14ac:dyDescent="0.35">
      <c r="A405" s="6">
        <f t="shared" si="58"/>
        <v>45118</v>
      </c>
      <c r="B405" s="13">
        <f t="shared" si="52"/>
        <v>7</v>
      </c>
      <c r="C405" s="13">
        <f t="shared" si="53"/>
        <v>2023</v>
      </c>
      <c r="D405">
        <f t="shared" si="54"/>
        <v>202307</v>
      </c>
      <c r="E405">
        <f t="shared" si="55"/>
        <v>3</v>
      </c>
      <c r="F405">
        <f t="shared" si="56"/>
        <v>202303</v>
      </c>
      <c r="G405" t="s">
        <v>591</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82.8767</v>
      </c>
      <c r="FP405" s="7">
        <v>79.540000000000006</v>
      </c>
      <c r="FQ405" s="9">
        <v>1.2897000000000001</v>
      </c>
      <c r="FR405" s="7">
        <f t="shared" si="57"/>
        <v>61.673257346669772</v>
      </c>
      <c r="FT405" s="7">
        <v>5.41</v>
      </c>
      <c r="FU405" s="7">
        <v>4.6500000000000004</v>
      </c>
      <c r="FV405" s="9">
        <v>83.067999999999998</v>
      </c>
      <c r="FX405" s="9">
        <v>79.400000000000006</v>
      </c>
      <c r="FY405" s="9">
        <v>78.650000000000006</v>
      </c>
      <c r="FZ405" s="9">
        <v>77.42</v>
      </c>
      <c r="GA405" s="9">
        <v>75.56</v>
      </c>
      <c r="GB405" s="9">
        <v>72.55</v>
      </c>
    </row>
    <row r="406" spans="1:184" x14ac:dyDescent="0.35">
      <c r="A406" s="6">
        <f t="shared" si="58"/>
        <v>45119</v>
      </c>
      <c r="B406" s="13">
        <f t="shared" si="52"/>
        <v>7</v>
      </c>
      <c r="C406" s="13">
        <f t="shared" si="53"/>
        <v>2023</v>
      </c>
      <c r="D406">
        <f t="shared" si="54"/>
        <v>202307</v>
      </c>
      <c r="E406">
        <f t="shared" si="55"/>
        <v>3</v>
      </c>
      <c r="F406">
        <f t="shared" si="56"/>
        <v>202303</v>
      </c>
      <c r="G406" t="s">
        <v>592</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82.859300000000005</v>
      </c>
      <c r="FP406" s="7">
        <v>80.349999999999994</v>
      </c>
      <c r="FQ406" s="9">
        <v>1.2997000000000001</v>
      </c>
      <c r="FR406" s="7">
        <f t="shared" si="57"/>
        <v>61.821958913595438</v>
      </c>
      <c r="FT406" s="7">
        <v>5.22</v>
      </c>
      <c r="FU406" s="7">
        <v>4.51</v>
      </c>
      <c r="FV406" s="9">
        <v>83.057500000000005</v>
      </c>
      <c r="FX406" s="9">
        <v>80.11</v>
      </c>
      <c r="FY406" s="9">
        <v>79.39</v>
      </c>
      <c r="FZ406" s="9">
        <v>78.16</v>
      </c>
      <c r="GA406" s="9">
        <v>76.17</v>
      </c>
      <c r="GB406" s="9">
        <v>72.95</v>
      </c>
    </row>
    <row r="407" spans="1:184" x14ac:dyDescent="0.35">
      <c r="A407" s="6">
        <f t="shared" si="58"/>
        <v>45120</v>
      </c>
      <c r="B407" s="13">
        <f t="shared" si="52"/>
        <v>7</v>
      </c>
      <c r="C407" s="13">
        <f t="shared" si="53"/>
        <v>2023</v>
      </c>
      <c r="D407">
        <f t="shared" si="54"/>
        <v>202307</v>
      </c>
      <c r="E407">
        <f t="shared" si="55"/>
        <v>3</v>
      </c>
      <c r="F407">
        <f t="shared" si="56"/>
        <v>202303</v>
      </c>
      <c r="G407" t="s">
        <v>593</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83.1815</v>
      </c>
      <c r="FP407" s="7">
        <v>81.31</v>
      </c>
      <c r="FQ407" s="9">
        <v>1.3113999999999999</v>
      </c>
      <c r="FR407" s="7">
        <f t="shared" si="57"/>
        <v>62.002440140308074</v>
      </c>
      <c r="FT407" s="7">
        <v>5.1100000000000003</v>
      </c>
      <c r="FU407" s="7">
        <v>4.41</v>
      </c>
      <c r="FV407" s="9">
        <v>83.390699999999995</v>
      </c>
      <c r="FX407" s="9">
        <v>81.36</v>
      </c>
      <c r="FY407" s="9">
        <v>80.55</v>
      </c>
      <c r="FZ407" s="9">
        <v>79.209999999999994</v>
      </c>
      <c r="GA407" s="9">
        <v>77.06</v>
      </c>
      <c r="GB407" s="9">
        <v>73.69</v>
      </c>
    </row>
    <row r="408" spans="1:184" x14ac:dyDescent="0.35">
      <c r="A408" s="6">
        <f t="shared" si="58"/>
        <v>45121</v>
      </c>
      <c r="B408" s="13">
        <f t="shared" si="52"/>
        <v>7</v>
      </c>
      <c r="C408" s="13">
        <f t="shared" si="53"/>
        <v>2023</v>
      </c>
      <c r="D408">
        <f t="shared" si="54"/>
        <v>202307</v>
      </c>
      <c r="E408">
        <f t="shared" si="55"/>
        <v>3</v>
      </c>
      <c r="F408">
        <f t="shared" si="56"/>
        <v>202303</v>
      </c>
      <c r="G408" t="s">
        <v>594</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83.056100000000001</v>
      </c>
      <c r="FP408" s="7">
        <v>79.900000000000006</v>
      </c>
      <c r="FQ408" s="9">
        <v>1.3116000000000001</v>
      </c>
      <c r="FR408" s="7">
        <f t="shared" si="57"/>
        <v>60.917962793534613</v>
      </c>
      <c r="FT408" s="7">
        <v>5.19</v>
      </c>
      <c r="FU408" s="7">
        <v>4.4400000000000004</v>
      </c>
      <c r="FV408" s="9">
        <v>83.259399999999999</v>
      </c>
      <c r="FX408" s="9">
        <v>79.87</v>
      </c>
      <c r="FY408" s="9">
        <v>79.209999999999994</v>
      </c>
      <c r="FZ408" s="9">
        <v>78</v>
      </c>
      <c r="GA408" s="9">
        <v>75.97</v>
      </c>
      <c r="GB408" s="9">
        <v>72.790000000000006</v>
      </c>
    </row>
    <row r="409" spans="1:184" x14ac:dyDescent="0.35">
      <c r="A409" s="6">
        <f t="shared" si="58"/>
        <v>45124</v>
      </c>
      <c r="B409" s="13">
        <f t="shared" si="52"/>
        <v>7</v>
      </c>
      <c r="C409" s="13">
        <f t="shared" si="53"/>
        <v>2023</v>
      </c>
      <c r="D409">
        <f t="shared" si="54"/>
        <v>202307</v>
      </c>
      <c r="E409">
        <f t="shared" si="55"/>
        <v>3</v>
      </c>
      <c r="F409">
        <f t="shared" si="56"/>
        <v>202303</v>
      </c>
      <c r="G409" t="s">
        <v>595</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82.943200000000004</v>
      </c>
      <c r="FP409" s="7">
        <v>77.8</v>
      </c>
      <c r="FQ409" s="9">
        <v>1.3082</v>
      </c>
      <c r="FR409" s="7">
        <f t="shared" si="57"/>
        <v>59.471028894664421</v>
      </c>
      <c r="FT409" s="7">
        <v>5.15</v>
      </c>
      <c r="FU409" s="7">
        <v>4.43</v>
      </c>
      <c r="FV409" s="9">
        <v>83.1464</v>
      </c>
      <c r="FX409" s="9">
        <v>78.5</v>
      </c>
      <c r="FY409" s="9">
        <v>78.099999999999994</v>
      </c>
      <c r="FZ409" s="9">
        <v>77.09</v>
      </c>
      <c r="GA409" s="9">
        <v>75.319999999999993</v>
      </c>
      <c r="GB409" s="9">
        <v>72.52</v>
      </c>
    </row>
    <row r="410" spans="1:184" x14ac:dyDescent="0.35">
      <c r="A410" s="6">
        <f t="shared" si="58"/>
        <v>45125</v>
      </c>
      <c r="B410" s="13">
        <f t="shared" si="52"/>
        <v>7</v>
      </c>
      <c r="C410" s="13">
        <f t="shared" si="53"/>
        <v>2023</v>
      </c>
      <c r="D410">
        <f t="shared" si="54"/>
        <v>202307</v>
      </c>
      <c r="E410">
        <f t="shared" si="55"/>
        <v>3</v>
      </c>
      <c r="F410">
        <f t="shared" si="56"/>
        <v>202303</v>
      </c>
      <c r="G410" t="s">
        <v>596</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82.915800000000004</v>
      </c>
      <c r="FP410" s="7">
        <v>79.540000000000006</v>
      </c>
      <c r="FQ410" s="9">
        <v>1.3081</v>
      </c>
      <c r="FR410" s="7">
        <f t="shared" si="57"/>
        <v>60.805748795963616</v>
      </c>
      <c r="FT410" s="7">
        <v>5.09</v>
      </c>
      <c r="FU410" s="7">
        <v>4.3499999999999996</v>
      </c>
      <c r="FV410" s="9">
        <v>83.135999999999996</v>
      </c>
      <c r="FX410" s="9">
        <v>79.63</v>
      </c>
      <c r="FY410" s="9">
        <v>79.23</v>
      </c>
      <c r="FZ410" s="9">
        <v>78.209999999999994</v>
      </c>
      <c r="GA410" s="9">
        <v>76.31</v>
      </c>
      <c r="GB410" s="9">
        <v>73.31</v>
      </c>
    </row>
    <row r="411" spans="1:184" x14ac:dyDescent="0.35">
      <c r="A411" s="6">
        <f t="shared" si="58"/>
        <v>45126</v>
      </c>
      <c r="B411" s="13">
        <f t="shared" si="52"/>
        <v>7</v>
      </c>
      <c r="C411" s="13">
        <f t="shared" si="53"/>
        <v>2023</v>
      </c>
      <c r="D411">
        <f t="shared" si="54"/>
        <v>202307</v>
      </c>
      <c r="E411">
        <f t="shared" si="55"/>
        <v>3</v>
      </c>
      <c r="F411">
        <f t="shared" si="56"/>
        <v>202303</v>
      </c>
      <c r="G411" t="s">
        <v>597</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81.945300000000003</v>
      </c>
      <c r="FP411" s="7">
        <v>79.38</v>
      </c>
      <c r="FQ411" s="9">
        <v>1.2885</v>
      </c>
      <c r="FR411" s="7">
        <f t="shared" si="57"/>
        <v>61.60651920838184</v>
      </c>
      <c r="FT411" s="7">
        <v>4.8499999999999996</v>
      </c>
      <c r="FU411" s="7">
        <v>4.18</v>
      </c>
      <c r="FV411" s="9">
        <v>82.156499999999994</v>
      </c>
      <c r="FX411" s="9">
        <v>79.459999999999994</v>
      </c>
      <c r="FY411" s="9">
        <v>79.11</v>
      </c>
      <c r="FZ411" s="9">
        <v>78.19</v>
      </c>
      <c r="GA411" s="9">
        <v>76.47</v>
      </c>
      <c r="GB411" s="9">
        <v>73.650000000000006</v>
      </c>
    </row>
    <row r="412" spans="1:184" x14ac:dyDescent="0.35">
      <c r="A412" s="6">
        <f t="shared" si="58"/>
        <v>45127</v>
      </c>
      <c r="B412" s="13">
        <f t="shared" si="52"/>
        <v>7</v>
      </c>
      <c r="C412" s="13">
        <f t="shared" si="53"/>
        <v>2023</v>
      </c>
      <c r="D412">
        <f t="shared" si="54"/>
        <v>202307</v>
      </c>
      <c r="E412">
        <f t="shared" si="55"/>
        <v>3</v>
      </c>
      <c r="F412">
        <f t="shared" si="56"/>
        <v>202303</v>
      </c>
      <c r="G412" t="s">
        <v>598</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81.885599999999997</v>
      </c>
      <c r="FP412" s="7">
        <v>79.62</v>
      </c>
      <c r="FQ412" s="9">
        <v>1.2850999999999999</v>
      </c>
      <c r="FR412" s="7">
        <f t="shared" si="57"/>
        <v>61.95626799470859</v>
      </c>
      <c r="FT412" s="7">
        <v>4.9800000000000004</v>
      </c>
      <c r="FU412" s="7">
        <v>4.28</v>
      </c>
      <c r="FV412" s="9">
        <v>82.092100000000002</v>
      </c>
      <c r="FX412" s="9">
        <v>79.64</v>
      </c>
      <c r="FY412" s="9">
        <v>79.27</v>
      </c>
      <c r="FZ412" s="9">
        <v>78.349999999999994</v>
      </c>
      <c r="GA412" s="9">
        <v>76.62</v>
      </c>
      <c r="GB412" s="9">
        <v>73.680000000000007</v>
      </c>
    </row>
    <row r="413" spans="1:184" x14ac:dyDescent="0.35">
      <c r="A413" s="6">
        <f t="shared" si="58"/>
        <v>45128</v>
      </c>
      <c r="B413" s="13">
        <f t="shared" si="52"/>
        <v>7</v>
      </c>
      <c r="C413" s="13">
        <f t="shared" si="53"/>
        <v>2023</v>
      </c>
      <c r="D413">
        <f t="shared" si="54"/>
        <v>202307</v>
      </c>
      <c r="E413">
        <f t="shared" si="55"/>
        <v>3</v>
      </c>
      <c r="F413">
        <f t="shared" si="56"/>
        <v>202303</v>
      </c>
      <c r="G413" t="s">
        <v>599</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82.01</v>
      </c>
      <c r="FP413" s="7">
        <v>81.06</v>
      </c>
      <c r="FQ413" s="9">
        <v>1.2845</v>
      </c>
      <c r="FR413" s="7">
        <f t="shared" si="57"/>
        <v>63.106267029972756</v>
      </c>
      <c r="FT413" s="7">
        <v>4.93</v>
      </c>
      <c r="FU413" s="7">
        <v>4.2699999999999996</v>
      </c>
      <c r="FV413" s="9">
        <v>82.219399999999993</v>
      </c>
      <c r="FX413" s="9">
        <v>81.069999999999993</v>
      </c>
      <c r="FY413" s="9">
        <v>80.540000000000006</v>
      </c>
      <c r="FZ413" s="9">
        <v>79.42</v>
      </c>
      <c r="GA413" s="9">
        <v>77.459999999999994</v>
      </c>
      <c r="GB413" s="9">
        <v>74.319999999999993</v>
      </c>
    </row>
    <row r="414" spans="1:184" x14ac:dyDescent="0.35">
      <c r="A414" s="6">
        <f t="shared" si="58"/>
        <v>45131</v>
      </c>
      <c r="B414" s="13">
        <f t="shared" si="52"/>
        <v>7</v>
      </c>
      <c r="C414" s="13">
        <f t="shared" si="53"/>
        <v>2023</v>
      </c>
      <c r="D414">
        <f t="shared" si="54"/>
        <v>202307</v>
      </c>
      <c r="E414">
        <f t="shared" si="55"/>
        <v>3</v>
      </c>
      <c r="F414">
        <f t="shared" si="56"/>
        <v>202303</v>
      </c>
      <c r="G414" t="s">
        <v>600</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81.932199999999995</v>
      </c>
      <c r="FP414" s="7">
        <v>82.53</v>
      </c>
      <c r="FQ414" s="9">
        <v>1.2817000000000001</v>
      </c>
      <c r="FR414" s="7">
        <f t="shared" si="57"/>
        <v>64.391043145821953</v>
      </c>
      <c r="FT414" s="7">
        <v>4.9400000000000004</v>
      </c>
      <c r="FU414" s="7">
        <v>4.26</v>
      </c>
      <c r="FV414" s="9">
        <v>82.155799999999999</v>
      </c>
      <c r="FX414" s="9">
        <v>82.74</v>
      </c>
      <c r="FY414" s="9">
        <v>82.07</v>
      </c>
      <c r="FZ414" s="9">
        <v>80.78</v>
      </c>
      <c r="GA414" s="9">
        <v>78.64</v>
      </c>
      <c r="GB414" s="9">
        <v>75.17</v>
      </c>
    </row>
    <row r="415" spans="1:184" x14ac:dyDescent="0.35">
      <c r="A415" s="6">
        <f t="shared" si="58"/>
        <v>45132</v>
      </c>
      <c r="B415" s="13">
        <f t="shared" si="52"/>
        <v>7</v>
      </c>
      <c r="C415" s="13">
        <f t="shared" si="53"/>
        <v>2023</v>
      </c>
      <c r="D415">
        <f t="shared" si="54"/>
        <v>202307</v>
      </c>
      <c r="E415">
        <f t="shared" si="55"/>
        <v>3</v>
      </c>
      <c r="F415">
        <f t="shared" si="56"/>
        <v>202303</v>
      </c>
      <c r="G415" t="s">
        <v>601</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82.192999999999998</v>
      </c>
      <c r="FP415" s="7">
        <v>83.46</v>
      </c>
      <c r="FQ415" s="9">
        <v>1.2856000000000001</v>
      </c>
      <c r="FR415" s="7">
        <f t="shared" si="57"/>
        <v>64.919103920348462</v>
      </c>
      <c r="FT415" s="7">
        <v>4.97</v>
      </c>
      <c r="FU415" s="7">
        <v>4.2699999999999996</v>
      </c>
      <c r="FV415" s="9">
        <v>82.416899999999998</v>
      </c>
      <c r="FX415" s="9">
        <v>83.64</v>
      </c>
      <c r="FY415" s="9">
        <v>82.77</v>
      </c>
      <c r="FZ415" s="9">
        <v>81.36</v>
      </c>
      <c r="GA415" s="9">
        <v>79.09</v>
      </c>
      <c r="GB415" s="9">
        <v>75.42</v>
      </c>
    </row>
    <row r="416" spans="1:184" x14ac:dyDescent="0.35">
      <c r="A416" s="6">
        <f t="shared" si="58"/>
        <v>45133</v>
      </c>
      <c r="B416" s="13">
        <f t="shared" si="52"/>
        <v>7</v>
      </c>
      <c r="C416" s="13">
        <f t="shared" si="53"/>
        <v>2023</v>
      </c>
      <c r="D416">
        <f t="shared" si="54"/>
        <v>202307</v>
      </c>
      <c r="E416">
        <f t="shared" si="55"/>
        <v>3</v>
      </c>
      <c r="F416">
        <f t="shared" si="56"/>
        <v>202303</v>
      </c>
      <c r="G416" t="s">
        <v>602</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82.571700000000007</v>
      </c>
      <c r="FP416" s="7">
        <v>82.98</v>
      </c>
      <c r="FQ416" s="9">
        <v>1.2923</v>
      </c>
      <c r="FR416" s="7">
        <f t="shared" si="57"/>
        <v>64.211096494621998</v>
      </c>
      <c r="FT416" s="7">
        <v>5.03</v>
      </c>
      <c r="FU416" s="7">
        <v>4.29</v>
      </c>
      <c r="FV416" s="9">
        <v>82.792299999999997</v>
      </c>
      <c r="FX416" s="9">
        <v>82.92</v>
      </c>
      <c r="FY416" s="9">
        <v>82.14</v>
      </c>
      <c r="FZ416" s="9">
        <v>80.86</v>
      </c>
      <c r="GA416" s="9">
        <v>78.73</v>
      </c>
      <c r="GB416" s="9">
        <v>75.209999999999994</v>
      </c>
    </row>
    <row r="417" spans="1:184" x14ac:dyDescent="0.35">
      <c r="A417" s="6">
        <f t="shared" si="58"/>
        <v>45134</v>
      </c>
      <c r="B417" s="13">
        <f t="shared" si="52"/>
        <v>7</v>
      </c>
      <c r="C417" s="13">
        <f t="shared" si="53"/>
        <v>2023</v>
      </c>
      <c r="D417">
        <f t="shared" si="54"/>
        <v>202307</v>
      </c>
      <c r="E417">
        <f t="shared" si="55"/>
        <v>3</v>
      </c>
      <c r="F417">
        <f t="shared" si="56"/>
        <v>202303</v>
      </c>
      <c r="G417" t="s">
        <v>603</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82.36</v>
      </c>
      <c r="FP417" s="7">
        <v>84.28</v>
      </c>
      <c r="FQ417" s="9">
        <v>1.2848999999999999</v>
      </c>
      <c r="FR417" s="7">
        <f t="shared" si="57"/>
        <v>65.592653124756794</v>
      </c>
      <c r="FT417" s="7">
        <v>5.0199999999999996</v>
      </c>
      <c r="FU417" s="7">
        <v>4.3099999999999996</v>
      </c>
      <c r="FV417" s="9">
        <v>82.585599999999999</v>
      </c>
      <c r="FX417" s="9">
        <v>84.24</v>
      </c>
      <c r="FY417" s="9">
        <v>83.31</v>
      </c>
      <c r="FZ417" s="9">
        <v>81.91</v>
      </c>
      <c r="GA417" s="9">
        <v>79.599999999999994</v>
      </c>
      <c r="GB417" s="9">
        <v>75.849999999999994</v>
      </c>
    </row>
    <row r="418" spans="1:184" x14ac:dyDescent="0.35">
      <c r="A418" s="6">
        <f t="shared" si="58"/>
        <v>45135</v>
      </c>
      <c r="B418" s="13">
        <f t="shared" si="52"/>
        <v>7</v>
      </c>
      <c r="C418" s="13">
        <f t="shared" si="53"/>
        <v>2023</v>
      </c>
      <c r="D418">
        <f t="shared" si="54"/>
        <v>202307</v>
      </c>
      <c r="E418">
        <f t="shared" si="55"/>
        <v>3</v>
      </c>
      <c r="F418">
        <f t="shared" si="56"/>
        <v>202303</v>
      </c>
      <c r="G418" t="s">
        <v>604</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82.357100000000003</v>
      </c>
      <c r="FP418" s="7">
        <v>84.49</v>
      </c>
      <c r="FQ418" s="9">
        <v>1.2864</v>
      </c>
      <c r="FR418" s="7">
        <f t="shared" si="57"/>
        <v>65.679415422885569</v>
      </c>
      <c r="FT418" s="7">
        <v>4.9800000000000004</v>
      </c>
      <c r="FU418" s="7">
        <v>4.33</v>
      </c>
      <c r="FV418" s="9">
        <v>82.566800000000001</v>
      </c>
      <c r="FX418" s="9">
        <v>84.99</v>
      </c>
      <c r="FY418" s="9">
        <v>83.92</v>
      </c>
      <c r="FZ418" s="9">
        <v>82.49</v>
      </c>
      <c r="GA418" s="9">
        <v>80.16</v>
      </c>
      <c r="GB418" s="9">
        <v>76.349999999999994</v>
      </c>
    </row>
    <row r="419" spans="1:184" x14ac:dyDescent="0.35">
      <c r="A419" s="6">
        <f t="shared" si="58"/>
        <v>45138</v>
      </c>
      <c r="B419" s="13">
        <f t="shared" si="52"/>
        <v>7</v>
      </c>
      <c r="C419" s="13">
        <f t="shared" si="53"/>
        <v>2023</v>
      </c>
      <c r="D419">
        <f t="shared" si="54"/>
        <v>202307</v>
      </c>
      <c r="E419">
        <f t="shared" si="55"/>
        <v>3</v>
      </c>
      <c r="F419">
        <f t="shared" si="56"/>
        <v>202303</v>
      </c>
      <c r="G419" t="s">
        <v>605</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82.369500000000002</v>
      </c>
      <c r="FP419" s="7">
        <v>85.22</v>
      </c>
      <c r="FQ419" s="9">
        <v>1.2863</v>
      </c>
      <c r="FR419" s="7">
        <f t="shared" si="57"/>
        <v>66.252040736997586</v>
      </c>
      <c r="FT419" s="7">
        <v>4.97</v>
      </c>
      <c r="FU419" s="7">
        <v>4.3</v>
      </c>
      <c r="FV419" s="9">
        <v>82.576400000000007</v>
      </c>
      <c r="FX419" s="9">
        <v>85.56</v>
      </c>
      <c r="FY419" s="9">
        <v>84.95</v>
      </c>
      <c r="FZ419" s="9">
        <v>83.48</v>
      </c>
      <c r="GA419" s="9">
        <v>80.97</v>
      </c>
      <c r="GB419" s="9">
        <v>76.88</v>
      </c>
    </row>
    <row r="420" spans="1:184" x14ac:dyDescent="0.35">
      <c r="A420" s="6">
        <f t="shared" si="58"/>
        <v>45139</v>
      </c>
      <c r="B420" s="13">
        <f t="shared" si="52"/>
        <v>8</v>
      </c>
      <c r="C420" s="13">
        <f t="shared" si="53"/>
        <v>2023</v>
      </c>
      <c r="D420">
        <f t="shared" si="54"/>
        <v>202308</v>
      </c>
      <c r="E420">
        <f t="shared" si="55"/>
        <v>3</v>
      </c>
      <c r="F420">
        <f t="shared" si="56"/>
        <v>202303</v>
      </c>
      <c r="G420" t="s">
        <v>606</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82.036500000000004</v>
      </c>
      <c r="FP420" s="7">
        <v>85.34</v>
      </c>
      <c r="FQ420" s="9">
        <v>1.2762</v>
      </c>
      <c r="FR420" s="7">
        <f t="shared" si="57"/>
        <v>66.87039648957844</v>
      </c>
      <c r="FT420" s="7">
        <v>5.0599999999999996</v>
      </c>
      <c r="FU420" s="7">
        <v>4.41</v>
      </c>
      <c r="FV420" s="9">
        <v>82.220399999999998</v>
      </c>
      <c r="FX420" s="9">
        <v>84.91</v>
      </c>
      <c r="FY420" s="9">
        <v>84.02</v>
      </c>
      <c r="FZ420" s="9">
        <v>82.65</v>
      </c>
      <c r="GA420" s="9">
        <v>80.25</v>
      </c>
      <c r="GB420" s="9">
        <v>76.28</v>
      </c>
    </row>
    <row r="421" spans="1:184" x14ac:dyDescent="0.35">
      <c r="A421" s="6">
        <f t="shared" si="58"/>
        <v>45140</v>
      </c>
      <c r="B421" s="13">
        <f t="shared" si="52"/>
        <v>8</v>
      </c>
      <c r="C421" s="13">
        <f t="shared" si="53"/>
        <v>2023</v>
      </c>
      <c r="D421">
        <f t="shared" si="54"/>
        <v>202308</v>
      </c>
      <c r="E421">
        <f t="shared" si="55"/>
        <v>3</v>
      </c>
      <c r="F421">
        <f t="shared" si="56"/>
        <v>202303</v>
      </c>
      <c r="G421" t="s">
        <v>607</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81.862200000000001</v>
      </c>
      <c r="FP421" s="7">
        <v>84.01</v>
      </c>
      <c r="FQ421" s="9">
        <v>1.2688999999999999</v>
      </c>
      <c r="FR421" s="7">
        <f t="shared" si="57"/>
        <v>66.206950902356382</v>
      </c>
      <c r="FT421" s="7">
        <v>4.99</v>
      </c>
      <c r="FU421" s="7">
        <v>4.4000000000000004</v>
      </c>
      <c r="FV421" s="9">
        <v>82.032399999999996</v>
      </c>
      <c r="FX421" s="9">
        <v>83.2</v>
      </c>
      <c r="FY421" s="9">
        <v>82.41</v>
      </c>
      <c r="FZ421" s="9">
        <v>81.16</v>
      </c>
      <c r="GA421" s="9">
        <v>78.89</v>
      </c>
      <c r="GB421" s="9">
        <v>75.08</v>
      </c>
    </row>
    <row r="422" spans="1:184" x14ac:dyDescent="0.35">
      <c r="A422" s="6">
        <f t="shared" si="58"/>
        <v>45141</v>
      </c>
      <c r="B422" s="13">
        <f t="shared" si="52"/>
        <v>8</v>
      </c>
      <c r="C422" s="13">
        <f t="shared" si="53"/>
        <v>2023</v>
      </c>
      <c r="D422">
        <f t="shared" si="54"/>
        <v>202308</v>
      </c>
      <c r="E422">
        <f t="shared" si="55"/>
        <v>3</v>
      </c>
      <c r="F422">
        <f t="shared" si="56"/>
        <v>202303</v>
      </c>
      <c r="G422" t="s">
        <v>608</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81.928899999999999</v>
      </c>
      <c r="FP422" s="7">
        <v>86.19</v>
      </c>
      <c r="FQ422" s="9">
        <v>1.2697000000000001</v>
      </c>
      <c r="FR422" s="7">
        <f t="shared" si="57"/>
        <v>67.882176892179245</v>
      </c>
      <c r="FT422" s="7">
        <v>4.95</v>
      </c>
      <c r="FU422" s="7">
        <v>4.46</v>
      </c>
      <c r="FV422" s="9">
        <v>82.073999999999998</v>
      </c>
      <c r="FX422" s="9">
        <v>85.14</v>
      </c>
      <c r="FY422" s="9">
        <v>84.25</v>
      </c>
      <c r="FZ422" s="9">
        <v>82.91</v>
      </c>
      <c r="GA422" s="9">
        <v>80.48</v>
      </c>
      <c r="GB422" s="9">
        <v>76.349999999999994</v>
      </c>
    </row>
    <row r="423" spans="1:184" x14ac:dyDescent="0.35">
      <c r="A423" s="6">
        <f t="shared" si="58"/>
        <v>45142</v>
      </c>
      <c r="B423" s="13">
        <f t="shared" si="52"/>
        <v>8</v>
      </c>
      <c r="C423" s="13">
        <f t="shared" si="53"/>
        <v>2023</v>
      </c>
      <c r="D423">
        <f t="shared" si="54"/>
        <v>202308</v>
      </c>
      <c r="E423">
        <f t="shared" si="55"/>
        <v>3</v>
      </c>
      <c r="F423">
        <f t="shared" si="56"/>
        <v>202303</v>
      </c>
      <c r="G423" t="s">
        <v>609</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81.939800000000005</v>
      </c>
      <c r="FP423" s="7">
        <v>87.38</v>
      </c>
      <c r="FQ423" s="9">
        <v>1.2757000000000001</v>
      </c>
      <c r="FR423" s="7">
        <f t="shared" si="57"/>
        <v>68.495727835698048</v>
      </c>
      <c r="FT423" s="7">
        <v>4.8899999999999997</v>
      </c>
      <c r="FU423" s="7">
        <v>4.38</v>
      </c>
      <c r="FV423" s="9">
        <v>82.084599999999995</v>
      </c>
      <c r="FX423" s="9">
        <v>86.24</v>
      </c>
      <c r="FY423" s="9">
        <v>85.32</v>
      </c>
      <c r="FZ423" s="9">
        <v>83.93</v>
      </c>
      <c r="GA423" s="9">
        <v>81.39</v>
      </c>
      <c r="GB423" s="9">
        <v>77.08</v>
      </c>
    </row>
    <row r="424" spans="1:184" x14ac:dyDescent="0.35">
      <c r="A424" s="6">
        <f t="shared" si="58"/>
        <v>45145</v>
      </c>
      <c r="B424" s="13">
        <f t="shared" si="52"/>
        <v>8</v>
      </c>
      <c r="C424" s="13">
        <f t="shared" si="53"/>
        <v>2023</v>
      </c>
      <c r="D424">
        <f t="shared" si="54"/>
        <v>202308</v>
      </c>
      <c r="E424">
        <f t="shared" si="55"/>
        <v>3</v>
      </c>
      <c r="F424">
        <f t="shared" si="56"/>
        <v>202303</v>
      </c>
      <c r="G424" t="s">
        <v>610</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82.155900000000003</v>
      </c>
      <c r="FP424" s="7">
        <v>86.47</v>
      </c>
      <c r="FQ424" s="9">
        <v>1.2771999999999999</v>
      </c>
      <c r="FR424" s="7">
        <f t="shared" si="57"/>
        <v>67.702787347322271</v>
      </c>
      <c r="FT424" s="7">
        <v>4.9400000000000004</v>
      </c>
      <c r="FU424" s="7">
        <v>4.45</v>
      </c>
      <c r="FV424" s="9">
        <v>82.297200000000004</v>
      </c>
      <c r="FX424" s="9">
        <v>85.34</v>
      </c>
      <c r="FY424" s="9">
        <v>84.54</v>
      </c>
      <c r="FZ424" s="9">
        <v>83.33</v>
      </c>
      <c r="GA424" s="9">
        <v>80.98</v>
      </c>
      <c r="GB424" s="9">
        <v>76.97</v>
      </c>
    </row>
    <row r="425" spans="1:184" x14ac:dyDescent="0.35">
      <c r="A425" s="6">
        <f t="shared" si="58"/>
        <v>45146</v>
      </c>
      <c r="B425" s="13">
        <f t="shared" si="52"/>
        <v>8</v>
      </c>
      <c r="C425" s="13">
        <f t="shared" si="53"/>
        <v>2023</v>
      </c>
      <c r="D425">
        <f t="shared" si="54"/>
        <v>202308</v>
      </c>
      <c r="E425">
        <f t="shared" si="55"/>
        <v>3</v>
      </c>
      <c r="F425">
        <f t="shared" si="56"/>
        <v>202303</v>
      </c>
      <c r="G425" t="s">
        <v>611</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82.162899999999993</v>
      </c>
      <c r="FP425" s="7">
        <v>88</v>
      </c>
      <c r="FQ425" s="9">
        <v>1.2722</v>
      </c>
      <c r="FR425" s="7">
        <f t="shared" si="57"/>
        <v>69.171513912906775</v>
      </c>
      <c r="FT425" s="7">
        <v>4.8499999999999996</v>
      </c>
      <c r="FU425" s="7">
        <v>4.3899999999999997</v>
      </c>
      <c r="FV425" s="9">
        <v>82.2911</v>
      </c>
      <c r="FX425" s="9">
        <v>86.17</v>
      </c>
      <c r="FY425" s="9">
        <v>85.24</v>
      </c>
      <c r="FZ425" s="9">
        <v>83.98</v>
      </c>
      <c r="GA425" s="9">
        <v>81.58</v>
      </c>
      <c r="GB425" s="9">
        <v>77.5</v>
      </c>
    </row>
    <row r="426" spans="1:184" x14ac:dyDescent="0.35">
      <c r="A426" s="6">
        <f t="shared" si="58"/>
        <v>45147</v>
      </c>
      <c r="B426" s="13">
        <f t="shared" si="52"/>
        <v>8</v>
      </c>
      <c r="C426" s="13">
        <f t="shared" si="53"/>
        <v>2023</v>
      </c>
      <c r="D426">
        <f t="shared" si="54"/>
        <v>202308</v>
      </c>
      <c r="E426">
        <f t="shared" si="55"/>
        <v>3</v>
      </c>
      <c r="F426">
        <f t="shared" si="56"/>
        <v>202303</v>
      </c>
      <c r="G426" t="s">
        <v>612</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82.082099999999997</v>
      </c>
      <c r="FP426" s="7">
        <v>89.31</v>
      </c>
      <c r="FQ426" s="9">
        <v>1.2732000000000001</v>
      </c>
      <c r="FR426" s="7">
        <f t="shared" si="57"/>
        <v>70.146088595664466</v>
      </c>
      <c r="FT426" s="7">
        <v>4.92</v>
      </c>
      <c r="FU426" s="7">
        <v>4.37</v>
      </c>
      <c r="FV426" s="9">
        <v>82.2102</v>
      </c>
      <c r="FX426" s="9">
        <v>87.55</v>
      </c>
      <c r="FY426" s="9">
        <v>86.41</v>
      </c>
      <c r="FZ426" s="9">
        <v>84.97</v>
      </c>
      <c r="GA426" s="9">
        <v>82.33</v>
      </c>
      <c r="GB426" s="9">
        <v>77.97</v>
      </c>
    </row>
    <row r="427" spans="1:184" x14ac:dyDescent="0.35">
      <c r="A427" s="6">
        <f t="shared" si="58"/>
        <v>45148</v>
      </c>
      <c r="B427" s="13">
        <f t="shared" si="52"/>
        <v>8</v>
      </c>
      <c r="C427" s="13">
        <f t="shared" si="53"/>
        <v>2023</v>
      </c>
      <c r="D427">
        <f t="shared" si="54"/>
        <v>202308</v>
      </c>
      <c r="E427">
        <f t="shared" si="55"/>
        <v>3</v>
      </c>
      <c r="F427">
        <f t="shared" si="56"/>
        <v>202303</v>
      </c>
      <c r="G427" t="s">
        <v>613</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81.948999999999998</v>
      </c>
      <c r="FP427" s="7">
        <v>87.44</v>
      </c>
      <c r="FQ427" s="9">
        <v>1.2735000000000001</v>
      </c>
      <c r="FR427" s="7">
        <f t="shared" si="57"/>
        <v>68.661170003926188</v>
      </c>
      <c r="FT427" s="7">
        <v>4.9000000000000004</v>
      </c>
      <c r="FU427" s="7">
        <v>4.37</v>
      </c>
      <c r="FV427" s="9">
        <v>82.0886</v>
      </c>
      <c r="FX427" s="9">
        <v>86.4</v>
      </c>
      <c r="FY427" s="9">
        <v>85.38</v>
      </c>
      <c r="FZ427" s="9">
        <v>84.06</v>
      </c>
      <c r="GA427" s="9">
        <v>81.56</v>
      </c>
      <c r="GB427" s="9">
        <v>77.37</v>
      </c>
    </row>
    <row r="428" spans="1:184" x14ac:dyDescent="0.35">
      <c r="A428" s="6">
        <f t="shared" si="58"/>
        <v>45149</v>
      </c>
      <c r="B428" s="13">
        <f t="shared" si="52"/>
        <v>8</v>
      </c>
      <c r="C428" s="13">
        <f t="shared" si="53"/>
        <v>2023</v>
      </c>
      <c r="D428">
        <f t="shared" si="54"/>
        <v>202308</v>
      </c>
      <c r="E428">
        <f t="shared" si="55"/>
        <v>3</v>
      </c>
      <c r="F428">
        <f t="shared" si="56"/>
        <v>202303</v>
      </c>
      <c r="G428" t="s">
        <v>614</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82.066299999999998</v>
      </c>
      <c r="FP428" s="7">
        <v>87.93</v>
      </c>
      <c r="FQ428" s="9">
        <v>1.2713000000000001</v>
      </c>
      <c r="FR428" s="7">
        <f t="shared" si="57"/>
        <v>69.165421222370796</v>
      </c>
      <c r="FT428" s="7">
        <v>5.03</v>
      </c>
      <c r="FU428" s="7">
        <v>4.53</v>
      </c>
      <c r="FV428" s="9">
        <v>82.205500000000001</v>
      </c>
      <c r="FX428" s="9">
        <v>86.81</v>
      </c>
      <c r="FY428" s="9">
        <v>85.59</v>
      </c>
      <c r="FZ428" s="9">
        <v>84.16</v>
      </c>
      <c r="GA428" s="9">
        <v>81.61</v>
      </c>
      <c r="GB428" s="9">
        <v>77.31</v>
      </c>
    </row>
    <row r="429" spans="1:184" x14ac:dyDescent="0.35">
      <c r="A429" s="6">
        <f t="shared" si="58"/>
        <v>45152</v>
      </c>
      <c r="B429" s="13">
        <f t="shared" si="52"/>
        <v>8</v>
      </c>
      <c r="C429" s="13">
        <f t="shared" si="53"/>
        <v>2023</v>
      </c>
      <c r="D429">
        <f t="shared" si="54"/>
        <v>202308</v>
      </c>
      <c r="E429">
        <f t="shared" si="55"/>
        <v>3</v>
      </c>
      <c r="F429">
        <f t="shared" si="56"/>
        <v>202303</v>
      </c>
      <c r="G429" t="s">
        <v>615</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82.072199999999995</v>
      </c>
      <c r="FP429" s="7">
        <v>87.4</v>
      </c>
      <c r="FQ429" s="9">
        <v>1.2661</v>
      </c>
      <c r="FR429" s="7">
        <f t="shared" si="57"/>
        <v>69.030882236790148</v>
      </c>
      <c r="FT429" s="7">
        <v>5.0599999999999996</v>
      </c>
      <c r="FU429" s="7">
        <v>4.5599999999999996</v>
      </c>
      <c r="FV429" s="9">
        <v>82.190399999999997</v>
      </c>
      <c r="FX429" s="9">
        <v>86.21</v>
      </c>
      <c r="FY429" s="9">
        <v>84.94</v>
      </c>
      <c r="FZ429" s="9">
        <v>83.54</v>
      </c>
      <c r="GA429" s="9">
        <v>81.13</v>
      </c>
      <c r="GB429" s="9">
        <v>77.040000000000006</v>
      </c>
    </row>
    <row r="430" spans="1:184" x14ac:dyDescent="0.35">
      <c r="A430" s="6">
        <f t="shared" si="58"/>
        <v>45153</v>
      </c>
      <c r="B430" s="13">
        <f t="shared" si="52"/>
        <v>8</v>
      </c>
      <c r="C430" s="13">
        <f t="shared" si="53"/>
        <v>2023</v>
      </c>
      <c r="D430">
        <f t="shared" si="54"/>
        <v>202308</v>
      </c>
      <c r="E430">
        <f t="shared" si="55"/>
        <v>3</v>
      </c>
      <c r="F430">
        <f t="shared" si="56"/>
        <v>202303</v>
      </c>
      <c r="G430" t="s">
        <v>616</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82.527799999999999</v>
      </c>
      <c r="FP430" s="7">
        <v>86.28</v>
      </c>
      <c r="FQ430" s="9">
        <v>1.2745</v>
      </c>
      <c r="FR430" s="7">
        <f t="shared" si="57"/>
        <v>67.697136131816407</v>
      </c>
      <c r="FT430" s="7">
        <v>5.12</v>
      </c>
      <c r="FU430" s="7">
        <v>4.5999999999999996</v>
      </c>
      <c r="FV430" s="9">
        <v>82.649299999999997</v>
      </c>
      <c r="FX430" s="9">
        <v>84.89</v>
      </c>
      <c r="FY430" s="9">
        <v>83.77</v>
      </c>
      <c r="FZ430" s="9">
        <v>82.51</v>
      </c>
      <c r="GA430" s="9">
        <v>80.23</v>
      </c>
      <c r="GB430" s="9">
        <v>76.36</v>
      </c>
    </row>
    <row r="431" spans="1:184" x14ac:dyDescent="0.35">
      <c r="A431" s="6">
        <f t="shared" si="58"/>
        <v>45154</v>
      </c>
      <c r="B431" s="13">
        <f t="shared" si="52"/>
        <v>8</v>
      </c>
      <c r="C431" s="13">
        <f t="shared" si="53"/>
        <v>2023</v>
      </c>
      <c r="D431">
        <f t="shared" si="54"/>
        <v>202308</v>
      </c>
      <c r="E431">
        <f t="shared" si="55"/>
        <v>3</v>
      </c>
      <c r="F431">
        <f t="shared" si="56"/>
        <v>202303</v>
      </c>
      <c r="G431" t="s">
        <v>617</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82.719700000000003</v>
      </c>
      <c r="FP431" s="7">
        <v>84.49</v>
      </c>
      <c r="FQ431" s="9">
        <v>1.2753000000000001</v>
      </c>
      <c r="FR431" s="7">
        <f t="shared" si="57"/>
        <v>66.251078177683667</v>
      </c>
      <c r="FT431" s="7">
        <v>5.17</v>
      </c>
      <c r="FU431" s="7">
        <v>4.6399999999999997</v>
      </c>
      <c r="FV431" s="9">
        <v>82.860600000000005</v>
      </c>
      <c r="FX431" s="9">
        <v>83.45</v>
      </c>
      <c r="FY431" s="9">
        <v>82.6</v>
      </c>
      <c r="FZ431" s="9">
        <v>81.52</v>
      </c>
      <c r="GA431" s="9">
        <v>79.540000000000006</v>
      </c>
      <c r="GB431" s="9">
        <v>76.08</v>
      </c>
    </row>
    <row r="432" spans="1:184" x14ac:dyDescent="0.35">
      <c r="A432" s="6">
        <f t="shared" si="58"/>
        <v>45155</v>
      </c>
      <c r="B432" s="13">
        <f t="shared" si="52"/>
        <v>8</v>
      </c>
      <c r="C432" s="13">
        <f t="shared" si="53"/>
        <v>2023</v>
      </c>
      <c r="D432">
        <f t="shared" si="54"/>
        <v>202308</v>
      </c>
      <c r="E432">
        <f t="shared" si="55"/>
        <v>3</v>
      </c>
      <c r="F432">
        <f t="shared" si="56"/>
        <v>202303</v>
      </c>
      <c r="G432" t="s">
        <v>618</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82.845799999999997</v>
      </c>
      <c r="FP432" s="7">
        <v>85.24</v>
      </c>
      <c r="FQ432" s="9">
        <v>1.2757000000000001</v>
      </c>
      <c r="FR432" s="7">
        <f t="shared" si="57"/>
        <v>66.818217449243548</v>
      </c>
      <c r="FT432" s="7">
        <v>5.27</v>
      </c>
      <c r="FU432" s="7">
        <v>4.75</v>
      </c>
      <c r="FV432" s="9">
        <v>82.993300000000005</v>
      </c>
      <c r="FX432" s="9">
        <v>84.12</v>
      </c>
      <c r="FY432" s="9">
        <v>83.24</v>
      </c>
      <c r="FZ432" s="9">
        <v>82.09</v>
      </c>
      <c r="GA432" s="9">
        <v>79.989999999999995</v>
      </c>
      <c r="GB432" s="9">
        <v>76.459999999999994</v>
      </c>
    </row>
    <row r="433" spans="1:184" x14ac:dyDescent="0.35">
      <c r="A433" s="6">
        <f t="shared" si="58"/>
        <v>45156</v>
      </c>
      <c r="B433" s="13">
        <f t="shared" si="52"/>
        <v>8</v>
      </c>
      <c r="C433" s="13">
        <f t="shared" si="53"/>
        <v>2023</v>
      </c>
      <c r="D433">
        <f t="shared" si="54"/>
        <v>202308</v>
      </c>
      <c r="E433">
        <f t="shared" si="55"/>
        <v>3</v>
      </c>
      <c r="F433">
        <f t="shared" si="56"/>
        <v>202303</v>
      </c>
      <c r="G433" t="s">
        <v>619</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82.6631</v>
      </c>
      <c r="FP433" s="7">
        <v>85.92</v>
      </c>
      <c r="FQ433" s="9">
        <v>1.2716000000000001</v>
      </c>
      <c r="FR433" s="7">
        <f t="shared" si="57"/>
        <v>67.568417741428121</v>
      </c>
      <c r="FT433" s="7">
        <v>5.19</v>
      </c>
      <c r="FU433" s="7">
        <v>4.67</v>
      </c>
      <c r="FV433" s="9">
        <v>82.815600000000003</v>
      </c>
      <c r="FX433" s="9">
        <v>84.8</v>
      </c>
      <c r="FY433" s="9">
        <v>83.94</v>
      </c>
      <c r="FZ433" s="9">
        <v>82.78</v>
      </c>
      <c r="GA433" s="9">
        <v>80.64</v>
      </c>
      <c r="GB433" s="9">
        <v>77</v>
      </c>
    </row>
    <row r="434" spans="1:184" x14ac:dyDescent="0.35">
      <c r="A434" s="6">
        <f t="shared" si="58"/>
        <v>45159</v>
      </c>
      <c r="B434" s="13">
        <f t="shared" si="52"/>
        <v>8</v>
      </c>
      <c r="C434" s="13">
        <f t="shared" si="53"/>
        <v>2023</v>
      </c>
      <c r="D434">
        <f t="shared" si="54"/>
        <v>202308</v>
      </c>
      <c r="E434">
        <f t="shared" si="55"/>
        <v>3</v>
      </c>
      <c r="F434">
        <f t="shared" si="56"/>
        <v>202303</v>
      </c>
      <c r="G434" t="s">
        <v>620</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82.705799999999996</v>
      </c>
      <c r="FP434" s="7">
        <v>85.44</v>
      </c>
      <c r="FQ434" s="9">
        <v>1.2726999999999999</v>
      </c>
      <c r="FR434" s="7">
        <f t="shared" si="57"/>
        <v>67.132867132867133</v>
      </c>
      <c r="FT434" s="7">
        <v>5.23</v>
      </c>
      <c r="FU434" s="7">
        <v>4.7300000000000004</v>
      </c>
      <c r="FV434" s="9">
        <v>82.860799999999998</v>
      </c>
      <c r="FX434" s="9">
        <v>84.46</v>
      </c>
      <c r="FY434" s="9">
        <v>83.7</v>
      </c>
      <c r="FZ434" s="9">
        <v>82.62</v>
      </c>
      <c r="GA434" s="9">
        <v>80.599999999999994</v>
      </c>
      <c r="GB434" s="9">
        <v>77.08</v>
      </c>
    </row>
    <row r="435" spans="1:184" x14ac:dyDescent="0.35">
      <c r="A435" s="6">
        <f t="shared" si="58"/>
        <v>45160</v>
      </c>
      <c r="B435" s="13">
        <f t="shared" si="52"/>
        <v>8</v>
      </c>
      <c r="C435" s="13">
        <f t="shared" si="53"/>
        <v>2023</v>
      </c>
      <c r="D435">
        <f t="shared" si="54"/>
        <v>202308</v>
      </c>
      <c r="E435">
        <f t="shared" si="55"/>
        <v>3</v>
      </c>
      <c r="F435">
        <f t="shared" si="56"/>
        <v>202303</v>
      </c>
      <c r="G435" t="s">
        <v>621</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82.7851</v>
      </c>
      <c r="FP435" s="7">
        <v>84.7</v>
      </c>
      <c r="FQ435" s="9">
        <v>1.2732000000000001</v>
      </c>
      <c r="FR435" s="7">
        <f t="shared" si="57"/>
        <v>66.525290606346218</v>
      </c>
      <c r="FT435" s="7">
        <v>5.14</v>
      </c>
      <c r="FU435" s="7">
        <v>4.6500000000000004</v>
      </c>
      <c r="FV435" s="9">
        <v>82.954599999999999</v>
      </c>
      <c r="FX435" s="9">
        <v>84.03</v>
      </c>
      <c r="FY435" s="9">
        <v>83.35</v>
      </c>
      <c r="FZ435" s="9">
        <v>82.33</v>
      </c>
      <c r="GA435" s="9">
        <v>80.38</v>
      </c>
      <c r="GB435" s="9">
        <v>76.95</v>
      </c>
    </row>
    <row r="436" spans="1:184" x14ac:dyDescent="0.35">
      <c r="A436" s="6">
        <f t="shared" si="58"/>
        <v>45161</v>
      </c>
      <c r="B436" s="13">
        <f t="shared" si="52"/>
        <v>8</v>
      </c>
      <c r="C436" s="13">
        <f t="shared" si="53"/>
        <v>2023</v>
      </c>
      <c r="D436">
        <f t="shared" si="54"/>
        <v>202308</v>
      </c>
      <c r="E436">
        <f t="shared" si="55"/>
        <v>3</v>
      </c>
      <c r="F436">
        <f t="shared" si="56"/>
        <v>202303</v>
      </c>
      <c r="G436" t="s">
        <v>622</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82.433899999999994</v>
      </c>
      <c r="FP436" s="7">
        <v>83.94</v>
      </c>
      <c r="FQ436" s="9">
        <v>1.2683</v>
      </c>
      <c r="FR436" s="7">
        <f t="shared" si="57"/>
        <v>66.183079713001661</v>
      </c>
      <c r="FT436" s="7">
        <v>4.95</v>
      </c>
      <c r="FU436" s="7">
        <v>4.46</v>
      </c>
      <c r="FV436" s="9">
        <v>82.618799999999993</v>
      </c>
      <c r="FX436" s="9">
        <v>83.21</v>
      </c>
      <c r="FY436" s="9">
        <v>82.55</v>
      </c>
      <c r="FZ436" s="9">
        <v>81.569999999999993</v>
      </c>
      <c r="GA436" s="9">
        <v>79.72</v>
      </c>
      <c r="GB436" s="9">
        <v>76.42</v>
      </c>
    </row>
    <row r="437" spans="1:184" x14ac:dyDescent="0.35">
      <c r="A437" s="6">
        <f t="shared" si="58"/>
        <v>45162</v>
      </c>
      <c r="B437" s="13">
        <f t="shared" si="52"/>
        <v>8</v>
      </c>
      <c r="C437" s="13">
        <f t="shared" si="53"/>
        <v>2023</v>
      </c>
      <c r="D437">
        <f t="shared" si="54"/>
        <v>202308</v>
      </c>
      <c r="E437">
        <f t="shared" si="55"/>
        <v>3</v>
      </c>
      <c r="F437">
        <f t="shared" si="56"/>
        <v>202303</v>
      </c>
      <c r="G437" t="s">
        <v>623</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82.159099999999995</v>
      </c>
      <c r="FP437" s="7">
        <v>84.07</v>
      </c>
      <c r="FQ437" s="9">
        <v>1.2647999999999999</v>
      </c>
      <c r="FR437" s="7">
        <f t="shared" si="57"/>
        <v>66.469006957621758</v>
      </c>
      <c r="FT437" s="7">
        <v>4.97</v>
      </c>
      <c r="FU437" s="7">
        <v>4.4400000000000004</v>
      </c>
      <c r="FV437" s="9">
        <v>82.331100000000006</v>
      </c>
      <c r="FX437" s="9">
        <v>83.36</v>
      </c>
      <c r="FY437" s="9">
        <v>82.57</v>
      </c>
      <c r="FZ437" s="9">
        <v>81.48</v>
      </c>
      <c r="GA437" s="9">
        <v>79.489999999999995</v>
      </c>
      <c r="GB437" s="9">
        <v>75.989999999999995</v>
      </c>
    </row>
    <row r="438" spans="1:184" x14ac:dyDescent="0.35">
      <c r="A438" s="6">
        <f t="shared" si="58"/>
        <v>45163</v>
      </c>
      <c r="B438" s="13">
        <f t="shared" si="52"/>
        <v>8</v>
      </c>
      <c r="C438" s="13">
        <f t="shared" si="53"/>
        <v>2023</v>
      </c>
      <c r="D438">
        <f t="shared" si="54"/>
        <v>202308</v>
      </c>
      <c r="E438">
        <f t="shared" si="55"/>
        <v>3</v>
      </c>
      <c r="F438">
        <f t="shared" si="56"/>
        <v>202303</v>
      </c>
      <c r="G438" t="s">
        <v>624</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81.885400000000004</v>
      </c>
      <c r="FP438" s="7">
        <v>85.42</v>
      </c>
      <c r="FQ438" s="9">
        <v>1.2554000000000001</v>
      </c>
      <c r="FR438" s="7">
        <f t="shared" si="57"/>
        <v>68.042058308108963</v>
      </c>
      <c r="FT438" s="7">
        <v>5.01</v>
      </c>
      <c r="FU438" s="7">
        <v>4.4400000000000004</v>
      </c>
      <c r="FV438" s="9">
        <v>82.0625</v>
      </c>
      <c r="FX438" s="9">
        <v>84.48</v>
      </c>
      <c r="FY438" s="9">
        <v>83.56</v>
      </c>
      <c r="FZ438" s="9">
        <v>82.35</v>
      </c>
      <c r="GA438" s="9">
        <v>80.22</v>
      </c>
      <c r="GB438" s="9">
        <v>76.53</v>
      </c>
    </row>
    <row r="439" spans="1:184" x14ac:dyDescent="0.35">
      <c r="A439" s="6">
        <f t="shared" si="58"/>
        <v>45166</v>
      </c>
      <c r="B439" s="13">
        <f t="shared" si="52"/>
        <v>8</v>
      </c>
      <c r="C439" s="13">
        <f t="shared" si="53"/>
        <v>2023</v>
      </c>
      <c r="D439">
        <f t="shared" si="54"/>
        <v>202308</v>
      </c>
      <c r="E439">
        <f t="shared" si="55"/>
        <v>3</v>
      </c>
      <c r="F439">
        <f t="shared" si="56"/>
        <v>202303</v>
      </c>
      <c r="G439" t="s">
        <v>625</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57"/>
        <v>#N/A</v>
      </c>
      <c r="FT439" s="7">
        <v>5.27</v>
      </c>
      <c r="FU439" s="7">
        <v>4.4400000000000004</v>
      </c>
      <c r="FV439" s="9" t="e">
        <v>#N/A</v>
      </c>
      <c r="FX439" s="9">
        <v>84.42</v>
      </c>
      <c r="FY439" s="9">
        <v>83.48</v>
      </c>
      <c r="FZ439" s="9">
        <v>82.26</v>
      </c>
      <c r="GA439" s="9">
        <v>80.06</v>
      </c>
      <c r="GB439" s="9">
        <v>76.31</v>
      </c>
    </row>
    <row r="440" spans="1:184" x14ac:dyDescent="0.35">
      <c r="A440" s="6">
        <f t="shared" si="58"/>
        <v>45167</v>
      </c>
      <c r="B440" s="13">
        <f t="shared" si="52"/>
        <v>8</v>
      </c>
      <c r="C440" s="13">
        <f t="shared" si="53"/>
        <v>2023</v>
      </c>
      <c r="D440">
        <f t="shared" si="54"/>
        <v>202308</v>
      </c>
      <c r="E440">
        <f t="shared" si="55"/>
        <v>3</v>
      </c>
      <c r="F440">
        <f t="shared" si="56"/>
        <v>202303</v>
      </c>
      <c r="G440" t="s">
        <v>626</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81.873800000000003</v>
      </c>
      <c r="FP440" s="7">
        <v>86.37</v>
      </c>
      <c r="FQ440" s="9">
        <v>1.2588999999999999</v>
      </c>
      <c r="FR440" s="7">
        <f t="shared" si="57"/>
        <v>68.607514496782912</v>
      </c>
      <c r="FT440" s="7">
        <v>5.22</v>
      </c>
      <c r="FU440" s="7">
        <v>4.42</v>
      </c>
      <c r="FV440" s="9">
        <v>82.052000000000007</v>
      </c>
      <c r="FX440" s="9">
        <v>85.49</v>
      </c>
      <c r="FY440" s="9">
        <v>84.44</v>
      </c>
      <c r="FZ440" s="9">
        <v>83.07</v>
      </c>
      <c r="GA440" s="9">
        <v>80.760000000000005</v>
      </c>
      <c r="GB440" s="9">
        <v>76.94</v>
      </c>
    </row>
    <row r="441" spans="1:184" x14ac:dyDescent="0.35">
      <c r="A441" s="6">
        <f t="shared" si="58"/>
        <v>45168</v>
      </c>
      <c r="B441" s="13">
        <f t="shared" si="52"/>
        <v>8</v>
      </c>
      <c r="C441" s="13">
        <f t="shared" si="53"/>
        <v>2023</v>
      </c>
      <c r="D441">
        <f t="shared" si="54"/>
        <v>202308</v>
      </c>
      <c r="E441">
        <f t="shared" si="55"/>
        <v>3</v>
      </c>
      <c r="F441">
        <f t="shared" si="56"/>
        <v>202303</v>
      </c>
      <c r="G441" t="s">
        <v>627</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82.378900000000002</v>
      </c>
      <c r="FP441" s="7">
        <v>86.62</v>
      </c>
      <c r="FQ441" s="9">
        <v>1.2726999999999999</v>
      </c>
      <c r="FR441" s="7">
        <f t="shared" si="57"/>
        <v>68.060029857782666</v>
      </c>
      <c r="FT441" s="7">
        <v>5.22</v>
      </c>
      <c r="FU441" s="7">
        <v>4.43</v>
      </c>
      <c r="FV441" s="9">
        <v>82.552700000000002</v>
      </c>
      <c r="FX441" s="9">
        <v>85.86</v>
      </c>
      <c r="FY441" s="9">
        <v>84.75</v>
      </c>
      <c r="FZ441" s="9">
        <v>83.3</v>
      </c>
      <c r="GA441" s="9">
        <v>80.88</v>
      </c>
      <c r="GB441" s="9">
        <v>76.95</v>
      </c>
    </row>
    <row r="442" spans="1:184" x14ac:dyDescent="0.35">
      <c r="A442" s="6">
        <f t="shared" si="58"/>
        <v>45169</v>
      </c>
      <c r="B442" s="13">
        <f t="shared" si="52"/>
        <v>8</v>
      </c>
      <c r="C442" s="13">
        <f t="shared" si="53"/>
        <v>2023</v>
      </c>
      <c r="D442">
        <f t="shared" si="54"/>
        <v>202308</v>
      </c>
      <c r="E442">
        <f t="shared" si="55"/>
        <v>3</v>
      </c>
      <c r="F442">
        <f t="shared" si="56"/>
        <v>202303</v>
      </c>
      <c r="G442" t="s">
        <v>628</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82.328199999999995</v>
      </c>
      <c r="FP442" s="7">
        <v>87.29</v>
      </c>
      <c r="FQ442" s="9">
        <v>1.2673000000000001</v>
      </c>
      <c r="FR442" s="7">
        <f t="shared" si="57"/>
        <v>68.878718535469105</v>
      </c>
      <c r="FT442" s="7">
        <v>5.14</v>
      </c>
      <c r="FU442" s="7">
        <v>4.3600000000000003</v>
      </c>
      <c r="FV442" s="9">
        <v>82.4846</v>
      </c>
      <c r="FX442" s="9">
        <v>86.86</v>
      </c>
      <c r="FY442" s="9">
        <v>86.23</v>
      </c>
      <c r="FZ442" s="9">
        <v>84.52</v>
      </c>
      <c r="GA442" s="9">
        <v>81.819999999999993</v>
      </c>
      <c r="GB442" s="9">
        <v>77.53</v>
      </c>
    </row>
    <row r="443" spans="1:184" x14ac:dyDescent="0.35">
      <c r="A443" s="6">
        <f t="shared" si="58"/>
        <v>45170</v>
      </c>
      <c r="B443" s="13">
        <f t="shared" si="52"/>
        <v>9</v>
      </c>
      <c r="C443" s="13">
        <f t="shared" si="53"/>
        <v>2023</v>
      </c>
      <c r="D443">
        <f t="shared" si="54"/>
        <v>202309</v>
      </c>
      <c r="E443">
        <f t="shared" si="55"/>
        <v>3</v>
      </c>
      <c r="F443">
        <f t="shared" si="56"/>
        <v>202303</v>
      </c>
      <c r="G443" t="s">
        <v>629</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82.140299999999996</v>
      </c>
      <c r="FP443" s="7">
        <v>89.98</v>
      </c>
      <c r="FQ443" s="9">
        <v>1.2619</v>
      </c>
      <c r="FR443" s="7">
        <f t="shared" si="57"/>
        <v>71.305174736508448</v>
      </c>
      <c r="FT443" s="7">
        <v>5.14</v>
      </c>
      <c r="FU443" s="7">
        <v>4.4000000000000004</v>
      </c>
      <c r="FV443" s="9">
        <v>82.296300000000002</v>
      </c>
      <c r="FX443" s="9">
        <v>88.55</v>
      </c>
      <c r="FY443" s="9">
        <v>87.1</v>
      </c>
      <c r="FZ443" s="9">
        <v>85.28</v>
      </c>
      <c r="GA443" s="9">
        <v>82.5</v>
      </c>
      <c r="GB443" s="9">
        <v>78.11</v>
      </c>
    </row>
    <row r="444" spans="1:184" x14ac:dyDescent="0.35">
      <c r="A444" s="6">
        <f t="shared" si="58"/>
        <v>45173</v>
      </c>
      <c r="B444" s="13">
        <f t="shared" si="52"/>
        <v>9</v>
      </c>
      <c r="C444" s="13">
        <f t="shared" si="53"/>
        <v>2023</v>
      </c>
      <c r="D444">
        <f t="shared" si="54"/>
        <v>202309</v>
      </c>
      <c r="E444">
        <f t="shared" si="55"/>
        <v>3</v>
      </c>
      <c r="F444">
        <f t="shared" si="56"/>
        <v>202303</v>
      </c>
      <c r="G444" t="s">
        <v>630</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82.244399999999999</v>
      </c>
      <c r="FP444" s="7">
        <v>90.42</v>
      </c>
      <c r="FQ444" s="9">
        <v>1.2618</v>
      </c>
      <c r="FR444" s="7">
        <f t="shared" si="57"/>
        <v>71.659533999048975</v>
      </c>
      <c r="FT444" s="7">
        <v>5.2</v>
      </c>
      <c r="FU444" s="7">
        <v>4.47</v>
      </c>
      <c r="FV444" s="9">
        <v>82.393799999999999</v>
      </c>
      <c r="FX444" s="9">
        <v>89</v>
      </c>
      <c r="FY444" s="9">
        <v>87.55</v>
      </c>
      <c r="FZ444" s="9">
        <v>85.76</v>
      </c>
      <c r="GA444" s="9">
        <v>83.01</v>
      </c>
      <c r="GB444" s="9">
        <v>78.64</v>
      </c>
    </row>
    <row r="445" spans="1:184" x14ac:dyDescent="0.35">
      <c r="A445" s="6">
        <f t="shared" si="58"/>
        <v>45174</v>
      </c>
      <c r="B445" s="13">
        <f t="shared" si="52"/>
        <v>9</v>
      </c>
      <c r="C445" s="13">
        <f t="shared" si="53"/>
        <v>2023</v>
      </c>
      <c r="D445">
        <f t="shared" si="54"/>
        <v>202309</v>
      </c>
      <c r="E445">
        <f t="shared" si="55"/>
        <v>3</v>
      </c>
      <c r="F445">
        <f t="shared" si="56"/>
        <v>202303</v>
      </c>
      <c r="G445" t="s">
        <v>631</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82.262100000000004</v>
      </c>
      <c r="FP445" s="7">
        <v>91.25</v>
      </c>
      <c r="FQ445" s="9">
        <v>1.2554000000000001</v>
      </c>
      <c r="FR445" s="7">
        <f t="shared" si="57"/>
        <v>72.685996495140984</v>
      </c>
      <c r="FT445" s="7">
        <v>5.26</v>
      </c>
      <c r="FU445" s="7">
        <v>4.5199999999999996</v>
      </c>
      <c r="FV445" s="9">
        <v>82.399100000000004</v>
      </c>
      <c r="FX445" s="9">
        <v>90.04</v>
      </c>
      <c r="FY445" s="9">
        <v>88.59</v>
      </c>
      <c r="FZ445" s="9">
        <v>86.51</v>
      </c>
      <c r="GA445" s="9">
        <v>83.41</v>
      </c>
      <c r="GB445" s="9">
        <v>78.73</v>
      </c>
    </row>
    <row r="446" spans="1:184" x14ac:dyDescent="0.35">
      <c r="A446" s="6">
        <f t="shared" si="58"/>
        <v>45175</v>
      </c>
      <c r="B446" s="13">
        <f t="shared" si="52"/>
        <v>9</v>
      </c>
      <c r="C446" s="13">
        <f t="shared" si="53"/>
        <v>2023</v>
      </c>
      <c r="D446">
        <f t="shared" si="54"/>
        <v>202309</v>
      </c>
      <c r="E446">
        <f t="shared" si="55"/>
        <v>3</v>
      </c>
      <c r="F446">
        <f t="shared" si="56"/>
        <v>202303</v>
      </c>
      <c r="G446" t="s">
        <v>632</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81.907300000000006</v>
      </c>
      <c r="FP446" s="7">
        <v>91.79</v>
      </c>
      <c r="FQ446" s="9">
        <v>1.2491000000000001</v>
      </c>
      <c r="FR446" s="7">
        <f t="shared" si="57"/>
        <v>73.484909134576895</v>
      </c>
      <c r="FT446" s="7">
        <v>5.22</v>
      </c>
      <c r="FU446" s="7">
        <v>4.53</v>
      </c>
      <c r="FV446" s="9">
        <v>82.036199999999994</v>
      </c>
      <c r="FX446" s="9">
        <v>90.6</v>
      </c>
      <c r="FY446" s="9">
        <v>89.05</v>
      </c>
      <c r="FZ446" s="9">
        <v>86.83</v>
      </c>
      <c r="GA446" s="9">
        <v>83.52</v>
      </c>
      <c r="GB446" s="9">
        <v>78.7</v>
      </c>
    </row>
    <row r="447" spans="1:184" x14ac:dyDescent="0.35">
      <c r="A447" s="6">
        <f t="shared" si="58"/>
        <v>45176</v>
      </c>
      <c r="B447" s="13">
        <f t="shared" si="52"/>
        <v>9</v>
      </c>
      <c r="C447" s="13">
        <f t="shared" si="53"/>
        <v>2023</v>
      </c>
      <c r="D447">
        <f t="shared" si="54"/>
        <v>202309</v>
      </c>
      <c r="E447">
        <f t="shared" si="55"/>
        <v>3</v>
      </c>
      <c r="F447">
        <f t="shared" si="56"/>
        <v>202303</v>
      </c>
      <c r="G447" t="s">
        <v>633</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81.870199999999997</v>
      </c>
      <c r="FP447" s="7">
        <v>91.16</v>
      </c>
      <c r="FQ447" s="9">
        <v>1.2476</v>
      </c>
      <c r="FR447" s="7">
        <f t="shared" si="57"/>
        <v>73.06829111894838</v>
      </c>
      <c r="FT447" s="7">
        <v>5.14</v>
      </c>
      <c r="FU447" s="7">
        <v>4.46</v>
      </c>
      <c r="FV447" s="9">
        <v>82.006200000000007</v>
      </c>
      <c r="FX447" s="9">
        <v>89.92</v>
      </c>
      <c r="FY447" s="9">
        <v>88.49</v>
      </c>
      <c r="FZ447" s="9">
        <v>86.4</v>
      </c>
      <c r="GA447" s="9">
        <v>83.29</v>
      </c>
      <c r="GB447" s="9">
        <v>78.78</v>
      </c>
    </row>
    <row r="448" spans="1:184" x14ac:dyDescent="0.35">
      <c r="A448" s="6">
        <f t="shared" si="58"/>
        <v>45177</v>
      </c>
      <c r="B448" s="13">
        <f t="shared" si="52"/>
        <v>9</v>
      </c>
      <c r="C448" s="13">
        <f t="shared" si="53"/>
        <v>2023</v>
      </c>
      <c r="D448">
        <f t="shared" si="54"/>
        <v>202309</v>
      </c>
      <c r="E448">
        <f t="shared" si="55"/>
        <v>3</v>
      </c>
      <c r="F448">
        <f t="shared" si="56"/>
        <v>202303</v>
      </c>
      <c r="G448" t="s">
        <v>634</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81.880700000000004</v>
      </c>
      <c r="FP448" s="7">
        <v>91.85</v>
      </c>
      <c r="FQ448" s="9">
        <v>1.2484999999999999</v>
      </c>
      <c r="FR448" s="7">
        <f t="shared" si="57"/>
        <v>73.568281938325995</v>
      </c>
      <c r="FT448" s="7">
        <v>5.08</v>
      </c>
      <c r="FU448" s="7">
        <v>4.42</v>
      </c>
      <c r="FV448" s="9">
        <v>82.021299999999997</v>
      </c>
      <c r="FX448" s="9">
        <v>90.65</v>
      </c>
      <c r="FY448" s="9">
        <v>89.29</v>
      </c>
      <c r="FZ448" s="9">
        <v>87.11</v>
      </c>
      <c r="GA448" s="9">
        <v>83.77</v>
      </c>
      <c r="GB448" s="9">
        <v>78.86</v>
      </c>
    </row>
    <row r="449" spans="1:184" x14ac:dyDescent="0.35">
      <c r="A449" s="6">
        <f t="shared" si="58"/>
        <v>45180</v>
      </c>
      <c r="B449" s="13">
        <f t="shared" si="52"/>
        <v>9</v>
      </c>
      <c r="C449" s="13">
        <f t="shared" si="53"/>
        <v>2023</v>
      </c>
      <c r="D449">
        <f t="shared" si="54"/>
        <v>202309</v>
      </c>
      <c r="E449">
        <f t="shared" si="55"/>
        <v>3</v>
      </c>
      <c r="F449">
        <f t="shared" si="56"/>
        <v>202303</v>
      </c>
      <c r="G449" t="s">
        <v>635</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81.948300000000003</v>
      </c>
      <c r="FP449" s="7">
        <v>91.97</v>
      </c>
      <c r="FQ449" s="9">
        <v>1.2528999999999999</v>
      </c>
      <c r="FR449" s="7">
        <f t="shared" si="57"/>
        <v>73.405698778833113</v>
      </c>
      <c r="FT449" s="7">
        <v>5.08</v>
      </c>
      <c r="FU449" s="7">
        <v>4.47</v>
      </c>
      <c r="FV449" s="9">
        <v>82.105599999999995</v>
      </c>
      <c r="FX449" s="9">
        <v>90.64</v>
      </c>
      <c r="FY449" s="9">
        <v>89.32</v>
      </c>
      <c r="FZ449" s="9">
        <v>87.17</v>
      </c>
      <c r="GA449" s="9">
        <v>83.81</v>
      </c>
      <c r="GB449" s="9">
        <v>78.95</v>
      </c>
    </row>
    <row r="450" spans="1:184" x14ac:dyDescent="0.35">
      <c r="A450" s="6">
        <f t="shared" si="58"/>
        <v>45181</v>
      </c>
      <c r="B450" s="13">
        <f t="shared" si="52"/>
        <v>9</v>
      </c>
      <c r="C450" s="13">
        <f t="shared" si="53"/>
        <v>2023</v>
      </c>
      <c r="D450">
        <f t="shared" si="54"/>
        <v>202309</v>
      </c>
      <c r="E450">
        <f t="shared" si="55"/>
        <v>3</v>
      </c>
      <c r="F450">
        <f t="shared" si="56"/>
        <v>202303</v>
      </c>
      <c r="G450" t="s">
        <v>636</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81.684600000000003</v>
      </c>
      <c r="FP450" s="7">
        <v>93.58</v>
      </c>
      <c r="FQ450" s="9">
        <v>1.2465999999999999</v>
      </c>
      <c r="FR450" s="7">
        <f t="shared" si="57"/>
        <v>75.06818546446334</v>
      </c>
      <c r="FT450" s="7">
        <v>5.04</v>
      </c>
      <c r="FU450" s="7">
        <v>4.42</v>
      </c>
      <c r="FV450" s="9">
        <v>81.8399</v>
      </c>
      <c r="FX450" s="9">
        <v>92.06</v>
      </c>
      <c r="FY450" s="9">
        <v>90.51</v>
      </c>
      <c r="FZ450" s="9">
        <v>88.12</v>
      </c>
      <c r="GA450" s="9">
        <v>84.44</v>
      </c>
      <c r="GB450" s="9">
        <v>79.28</v>
      </c>
    </row>
    <row r="451" spans="1:184" x14ac:dyDescent="0.35">
      <c r="A451" s="6">
        <f t="shared" si="58"/>
        <v>45182</v>
      </c>
      <c r="B451" s="13">
        <f t="shared" si="52"/>
        <v>9</v>
      </c>
      <c r="C451" s="13">
        <f t="shared" si="53"/>
        <v>2023</v>
      </c>
      <c r="D451">
        <f t="shared" si="54"/>
        <v>202309</v>
      </c>
      <c r="E451">
        <f t="shared" si="55"/>
        <v>3</v>
      </c>
      <c r="F451">
        <f t="shared" si="56"/>
        <v>202303</v>
      </c>
      <c r="G451" t="s">
        <v>637</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81.732799999999997</v>
      </c>
      <c r="FP451" s="7">
        <v>93.04</v>
      </c>
      <c r="FQ451" s="9">
        <v>1.2490000000000001</v>
      </c>
      <c r="FR451" s="7">
        <f t="shared" si="57"/>
        <v>74.491593274619689</v>
      </c>
      <c r="FT451" s="7">
        <v>4.97</v>
      </c>
      <c r="FU451" s="7">
        <v>4.34</v>
      </c>
      <c r="FV451" s="9">
        <v>81.891000000000005</v>
      </c>
      <c r="FX451" s="9">
        <v>91.88</v>
      </c>
      <c r="FY451" s="9">
        <v>90.39</v>
      </c>
      <c r="FZ451" s="9">
        <v>88.02</v>
      </c>
      <c r="GA451" s="9">
        <v>84.33</v>
      </c>
      <c r="GB451" s="9">
        <v>79.16</v>
      </c>
    </row>
    <row r="452" spans="1:184" x14ac:dyDescent="0.35">
      <c r="A452" s="6">
        <f t="shared" si="58"/>
        <v>45183</v>
      </c>
      <c r="B452" s="13">
        <f t="shared" si="52"/>
        <v>9</v>
      </c>
      <c r="C452" s="13">
        <f t="shared" si="53"/>
        <v>2023</v>
      </c>
      <c r="D452">
        <f t="shared" si="54"/>
        <v>202309</v>
      </c>
      <c r="E452">
        <f t="shared" si="55"/>
        <v>3</v>
      </c>
      <c r="F452">
        <f t="shared" si="56"/>
        <v>202303</v>
      </c>
      <c r="G452" t="s">
        <v>638</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81.490899999999996</v>
      </c>
      <c r="FP452" s="7">
        <v>95.2</v>
      </c>
      <c r="FQ452" s="9">
        <v>1.2415</v>
      </c>
      <c r="FR452" s="7">
        <f t="shared" si="57"/>
        <v>76.681433749496577</v>
      </c>
      <c r="FT452" s="7">
        <v>4.95</v>
      </c>
      <c r="FU452" s="7">
        <v>4.3</v>
      </c>
      <c r="FV452" s="9">
        <v>81.654700000000005</v>
      </c>
      <c r="FX452" s="9">
        <v>93.7</v>
      </c>
      <c r="FY452" s="9">
        <v>92.07</v>
      </c>
      <c r="FZ452" s="9">
        <v>89.44</v>
      </c>
      <c r="GA452" s="9">
        <v>85.39</v>
      </c>
      <c r="GB452" s="9">
        <v>79.739999999999995</v>
      </c>
    </row>
    <row r="453" spans="1:184" x14ac:dyDescent="0.35">
      <c r="A453" s="6">
        <f t="shared" si="58"/>
        <v>45184</v>
      </c>
      <c r="B453" s="13">
        <f t="shared" si="52"/>
        <v>9</v>
      </c>
      <c r="C453" s="13">
        <f t="shared" si="53"/>
        <v>2023</v>
      </c>
      <c r="D453">
        <f t="shared" si="54"/>
        <v>202309</v>
      </c>
      <c r="E453">
        <f t="shared" si="55"/>
        <v>3</v>
      </c>
      <c r="F453">
        <f t="shared" si="56"/>
        <v>202303</v>
      </c>
      <c r="G453" t="s">
        <v>639</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81.383899999999997</v>
      </c>
      <c r="FP453" s="7">
        <v>95.55</v>
      </c>
      <c r="FQ453" s="9">
        <v>1.2395</v>
      </c>
      <c r="FR453" s="7">
        <f t="shared" si="57"/>
        <v>77.087535296490515</v>
      </c>
      <c r="FT453" s="7">
        <v>5.03</v>
      </c>
      <c r="FU453" s="7">
        <v>4.37</v>
      </c>
      <c r="FV453" s="9">
        <v>81.541399999999996</v>
      </c>
      <c r="FX453" s="9">
        <v>93.93</v>
      </c>
      <c r="FY453" s="9">
        <v>92.05</v>
      </c>
      <c r="FZ453" s="9">
        <v>89.21</v>
      </c>
      <c r="GA453" s="9">
        <v>85.11</v>
      </c>
      <c r="GB453" s="9">
        <v>79.39</v>
      </c>
    </row>
    <row r="454" spans="1:184" x14ac:dyDescent="0.35">
      <c r="A454" s="6">
        <f t="shared" si="58"/>
        <v>45187</v>
      </c>
      <c r="B454" s="13">
        <f t="shared" si="52"/>
        <v>9</v>
      </c>
      <c r="C454" s="13">
        <f t="shared" si="53"/>
        <v>2023</v>
      </c>
      <c r="D454">
        <f t="shared" si="54"/>
        <v>202309</v>
      </c>
      <c r="E454">
        <f t="shared" si="55"/>
        <v>3</v>
      </c>
      <c r="F454">
        <f t="shared" si="56"/>
        <v>202303</v>
      </c>
      <c r="G454" t="s">
        <v>640</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81.284700000000001</v>
      </c>
      <c r="FP454" s="7">
        <v>95.95</v>
      </c>
      <c r="FQ454" s="9">
        <v>1.238</v>
      </c>
      <c r="FR454" s="7">
        <f t="shared" si="57"/>
        <v>77.504038772213249</v>
      </c>
      <c r="FT454" s="7">
        <v>5.0199999999999996</v>
      </c>
      <c r="FU454" s="7">
        <v>4.38</v>
      </c>
      <c r="FV454" s="9">
        <v>81.444999999999993</v>
      </c>
      <c r="FX454" s="9">
        <v>94.43</v>
      </c>
      <c r="FY454" s="9">
        <v>92.1</v>
      </c>
      <c r="FZ454" s="9">
        <v>89.07</v>
      </c>
      <c r="GA454" s="9">
        <v>85.08</v>
      </c>
      <c r="GB454" s="9">
        <v>79.66</v>
      </c>
    </row>
    <row r="455" spans="1:184" x14ac:dyDescent="0.35">
      <c r="A455" s="6">
        <f t="shared" si="58"/>
        <v>45188</v>
      </c>
      <c r="B455" s="13">
        <f t="shared" si="52"/>
        <v>9</v>
      </c>
      <c r="C455" s="13">
        <f t="shared" si="53"/>
        <v>2023</v>
      </c>
      <c r="D455">
        <f t="shared" si="54"/>
        <v>202309</v>
      </c>
      <c r="E455">
        <f t="shared" si="55"/>
        <v>3</v>
      </c>
      <c r="F455">
        <f t="shared" si="56"/>
        <v>202303</v>
      </c>
      <c r="G455" t="s">
        <v>641</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81.362799999999993</v>
      </c>
      <c r="FP455" s="7">
        <v>96.11</v>
      </c>
      <c r="FQ455" s="9">
        <v>1.2402</v>
      </c>
      <c r="FR455" s="7">
        <f t="shared" si="57"/>
        <v>77.49556523141429</v>
      </c>
      <c r="FT455" s="7">
        <v>5.01</v>
      </c>
      <c r="FU455" s="7">
        <v>4.3600000000000003</v>
      </c>
      <c r="FV455" s="9">
        <v>81.522400000000005</v>
      </c>
      <c r="FX455" s="9">
        <v>94.34</v>
      </c>
      <c r="FY455" s="9">
        <v>91.88</v>
      </c>
      <c r="FZ455" s="9">
        <v>88.86</v>
      </c>
      <c r="GA455" s="9">
        <v>84.89</v>
      </c>
      <c r="GB455" s="9">
        <v>79.64</v>
      </c>
    </row>
    <row r="456" spans="1:184" x14ac:dyDescent="0.35">
      <c r="A456" s="6">
        <f t="shared" si="58"/>
        <v>45189</v>
      </c>
      <c r="B456" s="13">
        <f t="shared" si="52"/>
        <v>9</v>
      </c>
      <c r="C456" s="13">
        <f t="shared" si="53"/>
        <v>2023</v>
      </c>
      <c r="D456">
        <f t="shared" si="54"/>
        <v>202309</v>
      </c>
      <c r="E456">
        <f t="shared" si="55"/>
        <v>3</v>
      </c>
      <c r="F456">
        <f t="shared" si="56"/>
        <v>202303</v>
      </c>
      <c r="G456" t="s">
        <v>642</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81.194900000000004</v>
      </c>
      <c r="FP456" s="7">
        <v>94.56</v>
      </c>
      <c r="FQ456" s="9">
        <v>1.2398</v>
      </c>
      <c r="FR456" s="7">
        <f t="shared" si="57"/>
        <v>76.270366188094854</v>
      </c>
      <c r="FT456" s="7">
        <v>4.84</v>
      </c>
      <c r="FU456" s="7">
        <v>4.21</v>
      </c>
      <c r="FV456" s="9">
        <v>81.354500000000002</v>
      </c>
      <c r="FX456" s="9">
        <v>93.53</v>
      </c>
      <c r="FY456" s="9">
        <v>91.11</v>
      </c>
      <c r="FZ456" s="9">
        <v>88.17</v>
      </c>
      <c r="GA456" s="9">
        <v>84.46</v>
      </c>
      <c r="GB456" s="9">
        <v>79.52</v>
      </c>
    </row>
    <row r="457" spans="1:184" x14ac:dyDescent="0.35">
      <c r="A457" s="6">
        <f t="shared" si="58"/>
        <v>45190</v>
      </c>
      <c r="B457" s="13">
        <f t="shared" si="52"/>
        <v>9</v>
      </c>
      <c r="C457" s="13">
        <f t="shared" si="53"/>
        <v>2023</v>
      </c>
      <c r="D457">
        <f t="shared" si="54"/>
        <v>202309</v>
      </c>
      <c r="E457">
        <f t="shared" si="55"/>
        <v>3</v>
      </c>
      <c r="F457">
        <f t="shared" si="56"/>
        <v>202303</v>
      </c>
      <c r="G457" t="s">
        <v>643</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80.775999999999996</v>
      </c>
      <c r="FP457" s="7">
        <v>93.7</v>
      </c>
      <c r="FQ457" s="9">
        <v>1.2287999999999999</v>
      </c>
      <c r="FR457" s="7">
        <f t="shared" si="57"/>
        <v>76.253255208333343</v>
      </c>
      <c r="FT457" s="7">
        <v>4.8499999999999996</v>
      </c>
      <c r="FU457" s="7">
        <v>4.3</v>
      </c>
      <c r="FV457" s="9">
        <v>80.921099999999996</v>
      </c>
      <c r="FX457" s="9">
        <v>93.3</v>
      </c>
      <c r="FY457" s="9">
        <v>91.09</v>
      </c>
      <c r="FZ457" s="9">
        <v>88.2</v>
      </c>
      <c r="GA457" s="9">
        <v>84.56</v>
      </c>
      <c r="GB457" s="9">
        <v>79.72</v>
      </c>
    </row>
    <row r="458" spans="1:184" x14ac:dyDescent="0.35">
      <c r="A458" s="6">
        <f t="shared" si="58"/>
        <v>45191</v>
      </c>
      <c r="B458" s="13">
        <f t="shared" ref="B458:B521" si="59">MONTH(A458)</f>
        <v>9</v>
      </c>
      <c r="C458" s="13">
        <f t="shared" ref="C458:C521" si="60">YEAR(A458)</f>
        <v>2023</v>
      </c>
      <c r="D458">
        <f t="shared" ref="D458:D521" si="61">C458*100+B458</f>
        <v>202309</v>
      </c>
      <c r="E458">
        <f t="shared" ref="E458:E521" si="62">IF(B458&lt;4,1,IF(B458&lt;7,2,IF(B458&lt;10,3,4)))</f>
        <v>3</v>
      </c>
      <c r="F458">
        <f t="shared" ref="F458:F521" si="63">C458*100+E458</f>
        <v>202303</v>
      </c>
      <c r="G458" t="s">
        <v>644</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80.603300000000004</v>
      </c>
      <c r="FP458" s="7">
        <v>93.99</v>
      </c>
      <c r="FQ458" s="9">
        <v>1.2264999999999999</v>
      </c>
      <c r="FR458" s="7">
        <f t="shared" ref="FR458:FR521" si="64">FP458/FQ458</f>
        <v>76.632694659600489</v>
      </c>
      <c r="FT458" s="7">
        <v>4.79</v>
      </c>
      <c r="FU458" s="7">
        <v>4.25</v>
      </c>
      <c r="FV458" s="9">
        <v>80.752300000000005</v>
      </c>
      <c r="FX458" s="9">
        <v>93.27</v>
      </c>
      <c r="FY458" s="9">
        <v>90.58</v>
      </c>
      <c r="FZ458" s="9">
        <v>87.36</v>
      </c>
      <c r="GA458" s="9">
        <v>83.58</v>
      </c>
      <c r="GB458" s="9">
        <v>78.73</v>
      </c>
    </row>
    <row r="459" spans="1:184" x14ac:dyDescent="0.35">
      <c r="A459" s="6">
        <f t="shared" si="58"/>
        <v>45194</v>
      </c>
      <c r="B459" s="13">
        <f t="shared" si="59"/>
        <v>9</v>
      </c>
      <c r="C459" s="13">
        <f t="shared" si="60"/>
        <v>2023</v>
      </c>
      <c r="D459">
        <f t="shared" si="61"/>
        <v>202309</v>
      </c>
      <c r="E459">
        <f t="shared" si="62"/>
        <v>3</v>
      </c>
      <c r="F459">
        <f t="shared" si="63"/>
        <v>202303</v>
      </c>
      <c r="G459" t="s">
        <v>645</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80.519499999999994</v>
      </c>
      <c r="FP459" s="7">
        <v>94.01</v>
      </c>
      <c r="FQ459" s="9">
        <v>1.2198</v>
      </c>
      <c r="FR459" s="7">
        <f t="shared" si="64"/>
        <v>77.070011477291359</v>
      </c>
      <c r="FT459" s="7">
        <v>4.8099999999999996</v>
      </c>
      <c r="FU459" s="7">
        <v>4.33</v>
      </c>
      <c r="FV459" s="9">
        <v>80.662599999999998</v>
      </c>
      <c r="FX459" s="9">
        <v>93.29</v>
      </c>
      <c r="FY459" s="9">
        <v>90.47</v>
      </c>
      <c r="FZ459" s="9">
        <v>87.2</v>
      </c>
      <c r="GA459" s="9">
        <v>83.61</v>
      </c>
      <c r="GB459" s="9">
        <v>78.959999999999994</v>
      </c>
    </row>
    <row r="460" spans="1:184" x14ac:dyDescent="0.35">
      <c r="A460" s="6">
        <f t="shared" si="58"/>
        <v>45195</v>
      </c>
      <c r="B460" s="13">
        <f t="shared" si="59"/>
        <v>9</v>
      </c>
      <c r="C460" s="13">
        <f t="shared" si="60"/>
        <v>2023</v>
      </c>
      <c r="D460">
        <f t="shared" si="61"/>
        <v>202309</v>
      </c>
      <c r="E460">
        <f t="shared" si="62"/>
        <v>3</v>
      </c>
      <c r="F460">
        <f t="shared" si="63"/>
        <v>202303</v>
      </c>
      <c r="G460" t="s">
        <v>646</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80.310199999999995</v>
      </c>
      <c r="FP460" s="7">
        <v>94.46</v>
      </c>
      <c r="FQ460" s="9">
        <v>1.2168000000000001</v>
      </c>
      <c r="FR460" s="7">
        <f t="shared" si="64"/>
        <v>77.629848783694925</v>
      </c>
      <c r="FT460" s="7">
        <v>4.8099999999999996</v>
      </c>
      <c r="FU460" s="7">
        <v>4.33</v>
      </c>
      <c r="FV460" s="9">
        <v>80.440100000000001</v>
      </c>
      <c r="FX460" s="9">
        <v>93.96</v>
      </c>
      <c r="FY460" s="9">
        <v>90.9</v>
      </c>
      <c r="FZ460" s="9">
        <v>87.49</v>
      </c>
      <c r="GA460" s="9">
        <v>83.93</v>
      </c>
      <c r="GB460" s="9">
        <v>79.23</v>
      </c>
    </row>
    <row r="461" spans="1:184" x14ac:dyDescent="0.35">
      <c r="A461" s="6">
        <f t="shared" si="58"/>
        <v>45196</v>
      </c>
      <c r="B461" s="13">
        <f t="shared" si="59"/>
        <v>9</v>
      </c>
      <c r="C461" s="13">
        <f t="shared" si="60"/>
        <v>2023</v>
      </c>
      <c r="D461">
        <f t="shared" si="61"/>
        <v>202309</v>
      </c>
      <c r="E461">
        <f t="shared" si="62"/>
        <v>3</v>
      </c>
      <c r="F461">
        <f t="shared" si="63"/>
        <v>202303</v>
      </c>
      <c r="G461" t="s">
        <v>647</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80.387900000000002</v>
      </c>
      <c r="FP461" s="7">
        <v>97.1</v>
      </c>
      <c r="FQ461" s="9">
        <v>1.2130000000000001</v>
      </c>
      <c r="FR461" s="7">
        <f t="shared" si="64"/>
        <v>80.049464138499573</v>
      </c>
      <c r="FT461" s="7">
        <v>4.88</v>
      </c>
      <c r="FU461" s="7">
        <v>4.38</v>
      </c>
      <c r="FV461" s="9">
        <v>80.508099999999999</v>
      </c>
      <c r="FX461" s="9">
        <v>96.55</v>
      </c>
      <c r="FY461" s="9">
        <v>92.41</v>
      </c>
      <c r="FZ461" s="9">
        <v>88.54</v>
      </c>
      <c r="GA461" s="9">
        <v>84.58</v>
      </c>
      <c r="GB461" s="9">
        <v>79.59</v>
      </c>
    </row>
    <row r="462" spans="1:184" x14ac:dyDescent="0.35">
      <c r="A462" s="6">
        <f t="shared" si="58"/>
        <v>45197</v>
      </c>
      <c r="B462" s="13">
        <f t="shared" si="59"/>
        <v>9</v>
      </c>
      <c r="C462" s="13">
        <f t="shared" si="60"/>
        <v>2023</v>
      </c>
      <c r="D462">
        <f t="shared" si="61"/>
        <v>202309</v>
      </c>
      <c r="E462">
        <f t="shared" si="62"/>
        <v>3</v>
      </c>
      <c r="F462">
        <f t="shared" si="63"/>
        <v>202303</v>
      </c>
      <c r="G462" t="s">
        <v>648</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80.614699999999999</v>
      </c>
      <c r="FP462" s="7">
        <v>96.64</v>
      </c>
      <c r="FQ462" s="9">
        <v>1.2198</v>
      </c>
      <c r="FR462" s="7">
        <f t="shared" si="64"/>
        <v>79.226102639777011</v>
      </c>
      <c r="FT462" s="7">
        <v>4.93</v>
      </c>
      <c r="FU462" s="7">
        <v>4.49</v>
      </c>
      <c r="FV462" s="9">
        <v>80.728399999999993</v>
      </c>
      <c r="FX462" s="9">
        <v>95.38</v>
      </c>
      <c r="FY462" s="9">
        <v>91.18</v>
      </c>
      <c r="FZ462" s="9">
        <v>87.48</v>
      </c>
      <c r="GA462" s="9">
        <v>83.77</v>
      </c>
      <c r="GB462" s="9">
        <v>79.23</v>
      </c>
    </row>
    <row r="463" spans="1:184" x14ac:dyDescent="0.35">
      <c r="A463" s="6">
        <f t="shared" ref="A463:A526" si="65">+A458+7</f>
        <v>45198</v>
      </c>
      <c r="B463" s="13">
        <f t="shared" si="59"/>
        <v>9</v>
      </c>
      <c r="C463" s="13">
        <f t="shared" si="60"/>
        <v>2023</v>
      </c>
      <c r="D463">
        <f t="shared" si="61"/>
        <v>202309</v>
      </c>
      <c r="E463">
        <f t="shared" si="62"/>
        <v>3</v>
      </c>
      <c r="F463">
        <f t="shared" si="63"/>
        <v>202303</v>
      </c>
      <c r="G463" t="s">
        <v>649</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80.530799999999999</v>
      </c>
      <c r="FP463" s="7">
        <v>95.86</v>
      </c>
      <c r="FQ463" s="9">
        <v>1.2206999999999999</v>
      </c>
      <c r="FR463" s="7">
        <f t="shared" si="64"/>
        <v>78.528713033505369</v>
      </c>
      <c r="FT463" s="7">
        <v>4.91</v>
      </c>
      <c r="FU463" s="7">
        <v>4.46</v>
      </c>
      <c r="FV463" s="9">
        <v>80.656099999999995</v>
      </c>
      <c r="FX463" s="9">
        <v>95.31</v>
      </c>
      <c r="FY463" s="9">
        <v>90.36</v>
      </c>
      <c r="FZ463" s="9">
        <v>86.75</v>
      </c>
      <c r="GA463" s="9">
        <v>83.27</v>
      </c>
      <c r="GB463" s="9">
        <v>78.849999999999994</v>
      </c>
    </row>
    <row r="464" spans="1:184" x14ac:dyDescent="0.35">
      <c r="A464" s="6">
        <f t="shared" si="65"/>
        <v>45201</v>
      </c>
      <c r="B464" s="13">
        <f t="shared" si="59"/>
        <v>10</v>
      </c>
      <c r="C464" s="13">
        <f t="shared" si="60"/>
        <v>2023</v>
      </c>
      <c r="D464">
        <f t="shared" si="61"/>
        <v>202310</v>
      </c>
      <c r="E464">
        <f t="shared" si="62"/>
        <v>4</v>
      </c>
      <c r="F464">
        <f t="shared" si="63"/>
        <v>202304</v>
      </c>
      <c r="G464" t="s">
        <v>650</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80.391599999999997</v>
      </c>
      <c r="FP464" s="7">
        <v>91.21</v>
      </c>
      <c r="FQ464" s="9">
        <v>1.2121999999999999</v>
      </c>
      <c r="FR464" s="7">
        <f t="shared" si="64"/>
        <v>75.24335918165319</v>
      </c>
      <c r="FT464" s="7">
        <v>4.97</v>
      </c>
      <c r="FU464" s="7">
        <v>4.5599999999999996</v>
      </c>
      <c r="FV464" s="9">
        <v>80.503100000000003</v>
      </c>
      <c r="FX464" s="9">
        <v>90.71</v>
      </c>
      <c r="FY464" s="9">
        <v>87.74</v>
      </c>
      <c r="FZ464" s="9">
        <v>85.43</v>
      </c>
      <c r="GA464" s="9">
        <v>82.57</v>
      </c>
      <c r="GB464" s="9">
        <v>78.38</v>
      </c>
    </row>
    <row r="465" spans="1:184" x14ac:dyDescent="0.35">
      <c r="A465" s="6">
        <f t="shared" si="65"/>
        <v>45202</v>
      </c>
      <c r="B465" s="13">
        <f t="shared" si="59"/>
        <v>10</v>
      </c>
      <c r="C465" s="13">
        <f t="shared" si="60"/>
        <v>2023</v>
      </c>
      <c r="D465">
        <f t="shared" si="61"/>
        <v>202310</v>
      </c>
      <c r="E465">
        <f t="shared" si="62"/>
        <v>4</v>
      </c>
      <c r="F465">
        <f t="shared" si="63"/>
        <v>202304</v>
      </c>
      <c r="G465" t="s">
        <v>651</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80.246499999999997</v>
      </c>
      <c r="FP465" s="7">
        <v>94.46</v>
      </c>
      <c r="FQ465" s="9">
        <v>1.208</v>
      </c>
      <c r="FR465" s="7">
        <f t="shared" si="64"/>
        <v>78.19536423841059</v>
      </c>
      <c r="FT465" s="7">
        <v>4.99</v>
      </c>
      <c r="FU465" s="7">
        <v>4.5999999999999996</v>
      </c>
      <c r="FV465" s="9">
        <v>80.339600000000004</v>
      </c>
      <c r="FX465" s="9">
        <v>90.92</v>
      </c>
      <c r="FY465" s="9">
        <v>87.83</v>
      </c>
      <c r="FZ465" s="9">
        <v>85.45</v>
      </c>
      <c r="GA465" s="9">
        <v>82.59</v>
      </c>
      <c r="GB465" s="9">
        <v>78.39</v>
      </c>
    </row>
    <row r="466" spans="1:184" x14ac:dyDescent="0.35">
      <c r="A466" s="6">
        <f t="shared" si="65"/>
        <v>45203</v>
      </c>
      <c r="B466" s="13">
        <f t="shared" si="59"/>
        <v>10</v>
      </c>
      <c r="C466" s="13">
        <f t="shared" si="60"/>
        <v>2023</v>
      </c>
      <c r="D466">
        <f t="shared" si="61"/>
        <v>202310</v>
      </c>
      <c r="E466">
        <f t="shared" si="62"/>
        <v>4</v>
      </c>
      <c r="F466">
        <f t="shared" si="63"/>
        <v>202304</v>
      </c>
      <c r="G466" t="s">
        <v>652</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80.437399999999997</v>
      </c>
      <c r="FP466" s="7">
        <v>89.83</v>
      </c>
      <c r="FQ466" s="9">
        <v>1.2115</v>
      </c>
      <c r="FR466" s="7">
        <f t="shared" si="64"/>
        <v>74.147750722245149</v>
      </c>
      <c r="FT466" s="7">
        <v>4.92</v>
      </c>
      <c r="FU466" s="7">
        <v>4.58</v>
      </c>
      <c r="FV466" s="9">
        <v>80.5304</v>
      </c>
      <c r="FX466" s="9">
        <v>85.81</v>
      </c>
      <c r="FY466" s="9">
        <v>82.97</v>
      </c>
      <c r="FZ466" s="9">
        <v>80.91</v>
      </c>
      <c r="GA466" s="9">
        <v>78.569999999999993</v>
      </c>
      <c r="GB466" s="9">
        <v>75.02</v>
      </c>
    </row>
    <row r="467" spans="1:184" x14ac:dyDescent="0.35">
      <c r="A467" s="6">
        <f t="shared" si="65"/>
        <v>45204</v>
      </c>
      <c r="B467" s="13">
        <f t="shared" si="59"/>
        <v>10</v>
      </c>
      <c r="C467" s="13">
        <f t="shared" si="60"/>
        <v>2023</v>
      </c>
      <c r="D467">
        <f t="shared" si="61"/>
        <v>202310</v>
      </c>
      <c r="E467">
        <f t="shared" si="62"/>
        <v>4</v>
      </c>
      <c r="F467">
        <f t="shared" si="63"/>
        <v>202304</v>
      </c>
      <c r="G467" t="s">
        <v>653</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80.542400000000001</v>
      </c>
      <c r="FP467" s="7">
        <v>88.28</v>
      </c>
      <c r="FQ467" s="9">
        <v>1.216</v>
      </c>
      <c r="FR467" s="7">
        <f t="shared" si="64"/>
        <v>72.598684210526315</v>
      </c>
      <c r="FT467" s="7">
        <v>4.8600000000000003</v>
      </c>
      <c r="FU467" s="7">
        <v>4.53</v>
      </c>
      <c r="FV467" s="9">
        <v>80.631299999999996</v>
      </c>
      <c r="FX467" s="9">
        <v>84.07</v>
      </c>
      <c r="FY467" s="9">
        <v>81.69</v>
      </c>
      <c r="FZ467" s="9">
        <v>79.900000000000006</v>
      </c>
      <c r="GA467" s="9">
        <v>77.47</v>
      </c>
      <c r="GB467" s="9">
        <v>73.959999999999994</v>
      </c>
    </row>
    <row r="468" spans="1:184" x14ac:dyDescent="0.35">
      <c r="A468" s="6">
        <f t="shared" si="65"/>
        <v>45205</v>
      </c>
      <c r="B468" s="13">
        <f t="shared" si="59"/>
        <v>10</v>
      </c>
      <c r="C468" s="13">
        <f t="shared" si="60"/>
        <v>2023</v>
      </c>
      <c r="D468">
        <f t="shared" si="61"/>
        <v>202310</v>
      </c>
      <c r="E468">
        <f t="shared" si="62"/>
        <v>4</v>
      </c>
      <c r="F468">
        <f t="shared" si="63"/>
        <v>202304</v>
      </c>
      <c r="G468" t="s">
        <v>654</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80.710800000000006</v>
      </c>
      <c r="FP468" s="7">
        <v>87.86</v>
      </c>
      <c r="FQ468" s="9">
        <v>1.2188000000000001</v>
      </c>
      <c r="FR468" s="7">
        <f t="shared" si="64"/>
        <v>72.08729898260583</v>
      </c>
      <c r="FT468" s="7">
        <v>4.8899999999999997</v>
      </c>
      <c r="FU468" s="7">
        <v>4.59</v>
      </c>
      <c r="FV468" s="9">
        <v>80.803299999999993</v>
      </c>
      <c r="FX468" s="9">
        <v>84.58</v>
      </c>
      <c r="FY468" s="9">
        <v>82.16</v>
      </c>
      <c r="FZ468" s="9">
        <v>80.28</v>
      </c>
      <c r="GA468" s="9">
        <v>77.709999999999994</v>
      </c>
      <c r="GB468" s="9">
        <v>74.099999999999994</v>
      </c>
    </row>
    <row r="469" spans="1:184" x14ac:dyDescent="0.35">
      <c r="A469" s="6">
        <f t="shared" si="65"/>
        <v>45208</v>
      </c>
      <c r="B469" s="13">
        <f t="shared" si="59"/>
        <v>10</v>
      </c>
      <c r="C469" s="13">
        <f t="shared" si="60"/>
        <v>2023</v>
      </c>
      <c r="D469">
        <f t="shared" si="61"/>
        <v>202310</v>
      </c>
      <c r="E469">
        <f t="shared" si="62"/>
        <v>4</v>
      </c>
      <c r="F469">
        <f t="shared" si="63"/>
        <v>202304</v>
      </c>
      <c r="G469" t="s">
        <v>655</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80.765799999999999</v>
      </c>
      <c r="FP469" s="7">
        <v>91.37</v>
      </c>
      <c r="FQ469" s="9">
        <v>1.2210000000000001</v>
      </c>
      <c r="FR469" s="7">
        <f t="shared" si="64"/>
        <v>74.832104832104832</v>
      </c>
      <c r="FT469" s="7">
        <v>4.83</v>
      </c>
      <c r="FU469" s="7">
        <v>4.4800000000000004</v>
      </c>
      <c r="FV469" s="9">
        <v>80.854299999999995</v>
      </c>
      <c r="FX469" s="9">
        <v>88.15</v>
      </c>
      <c r="FY469" s="9">
        <v>85.33</v>
      </c>
      <c r="FZ469" s="9">
        <v>83.02</v>
      </c>
      <c r="GA469" s="9">
        <v>79.989999999999995</v>
      </c>
      <c r="GB469" s="9">
        <v>75.709999999999994</v>
      </c>
    </row>
    <row r="470" spans="1:184" x14ac:dyDescent="0.35">
      <c r="A470" s="6">
        <f t="shared" si="65"/>
        <v>45209</v>
      </c>
      <c r="B470" s="13">
        <f t="shared" si="59"/>
        <v>10</v>
      </c>
      <c r="C470" s="13">
        <f t="shared" si="60"/>
        <v>2023</v>
      </c>
      <c r="D470">
        <f t="shared" si="61"/>
        <v>202310</v>
      </c>
      <c r="E470">
        <f t="shared" si="62"/>
        <v>4</v>
      </c>
      <c r="F470">
        <f t="shared" si="63"/>
        <v>202304</v>
      </c>
      <c r="G470" t="s">
        <v>656</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80.842200000000005</v>
      </c>
      <c r="FP470" s="7">
        <v>90.7</v>
      </c>
      <c r="FQ470" s="9">
        <v>1.2257</v>
      </c>
      <c r="FR470" s="7">
        <f t="shared" si="64"/>
        <v>73.998531451415516</v>
      </c>
      <c r="FT470" s="7">
        <v>4.79</v>
      </c>
      <c r="FU470" s="7">
        <v>4.42</v>
      </c>
      <c r="FV470" s="9">
        <v>80.952200000000005</v>
      </c>
      <c r="FX470" s="9">
        <v>87.65</v>
      </c>
      <c r="FY470" s="9">
        <v>85.15</v>
      </c>
      <c r="FZ470" s="9">
        <v>83.09</v>
      </c>
      <c r="GA470" s="9">
        <v>80.44</v>
      </c>
      <c r="GB470" s="9">
        <v>76.400000000000006</v>
      </c>
    </row>
    <row r="471" spans="1:184" x14ac:dyDescent="0.35">
      <c r="A471" s="6">
        <f t="shared" si="65"/>
        <v>45210</v>
      </c>
      <c r="B471" s="13">
        <f t="shared" si="59"/>
        <v>10</v>
      </c>
      <c r="C471" s="13">
        <f t="shared" si="60"/>
        <v>2023</v>
      </c>
      <c r="D471">
        <f t="shared" si="61"/>
        <v>202310</v>
      </c>
      <c r="E471">
        <f t="shared" si="62"/>
        <v>4</v>
      </c>
      <c r="F471">
        <f t="shared" si="63"/>
        <v>202304</v>
      </c>
      <c r="G471" t="s">
        <v>657</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81.069900000000004</v>
      </c>
      <c r="FP471" s="7">
        <v>87.58</v>
      </c>
      <c r="FQ471" s="9">
        <v>1.2312000000000001</v>
      </c>
      <c r="FR471" s="7">
        <f t="shared" si="64"/>
        <v>71.133853151397005</v>
      </c>
      <c r="FT471" s="7">
        <v>4.78</v>
      </c>
      <c r="FU471" s="7">
        <v>4.33</v>
      </c>
      <c r="FV471" s="9">
        <v>81.194500000000005</v>
      </c>
      <c r="FX471" s="9">
        <v>85.82</v>
      </c>
      <c r="FY471" s="9">
        <v>83.87</v>
      </c>
      <c r="FZ471" s="9">
        <v>82.27</v>
      </c>
      <c r="GA471" s="9">
        <v>80.09</v>
      </c>
      <c r="GB471" s="9">
        <v>76.5</v>
      </c>
    </row>
    <row r="472" spans="1:184" x14ac:dyDescent="0.35">
      <c r="A472" s="6">
        <f t="shared" si="65"/>
        <v>45211</v>
      </c>
      <c r="B472" s="13">
        <f t="shared" si="59"/>
        <v>10</v>
      </c>
      <c r="C472" s="13">
        <f t="shared" si="60"/>
        <v>2023</v>
      </c>
      <c r="D472">
        <f t="shared" si="61"/>
        <v>202310</v>
      </c>
      <c r="E472">
        <f t="shared" si="62"/>
        <v>4</v>
      </c>
      <c r="F472">
        <f t="shared" si="63"/>
        <v>202304</v>
      </c>
      <c r="G472" t="s">
        <v>658</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80.722800000000007</v>
      </c>
      <c r="FP472" s="7">
        <v>88.4</v>
      </c>
      <c r="FQ472" s="9">
        <v>1.2214</v>
      </c>
      <c r="FR472" s="7">
        <f t="shared" si="64"/>
        <v>72.375962010807271</v>
      </c>
      <c r="FT472" s="7">
        <v>4.8499999999999996</v>
      </c>
      <c r="FU472" s="7">
        <v>4.43</v>
      </c>
      <c r="FV472" s="9">
        <v>80.855699999999999</v>
      </c>
      <c r="FX472" s="9">
        <v>86</v>
      </c>
      <c r="FY472" s="9">
        <v>83.95</v>
      </c>
      <c r="FZ472" s="9">
        <v>82.32</v>
      </c>
      <c r="GA472" s="9">
        <v>80.069999999999993</v>
      </c>
      <c r="GB472" s="9">
        <v>76.56</v>
      </c>
    </row>
    <row r="473" spans="1:184" x14ac:dyDescent="0.35">
      <c r="A473" s="6">
        <f t="shared" si="65"/>
        <v>45212</v>
      </c>
      <c r="B473" s="13">
        <f t="shared" si="59"/>
        <v>10</v>
      </c>
      <c r="C473" s="13">
        <f t="shared" si="60"/>
        <v>2023</v>
      </c>
      <c r="D473">
        <f t="shared" si="61"/>
        <v>202310</v>
      </c>
      <c r="E473">
        <f t="shared" si="62"/>
        <v>4</v>
      </c>
      <c r="F473">
        <f t="shared" si="63"/>
        <v>202304</v>
      </c>
      <c r="G473" t="s">
        <v>659</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80.445400000000006</v>
      </c>
      <c r="FP473" s="7">
        <v>94.33</v>
      </c>
      <c r="FQ473" s="9">
        <v>1.2141</v>
      </c>
      <c r="FR473" s="7">
        <f t="shared" si="64"/>
        <v>77.695412239518987</v>
      </c>
      <c r="FT473" s="7">
        <v>4.84</v>
      </c>
      <c r="FU473" s="7">
        <v>4.38</v>
      </c>
      <c r="FV473" s="9">
        <v>80.572299999999998</v>
      </c>
      <c r="FX473" s="9">
        <v>90.89</v>
      </c>
      <c r="FY473" s="9">
        <v>88.24</v>
      </c>
      <c r="FZ473" s="9">
        <v>86</v>
      </c>
      <c r="GA473" s="9">
        <v>83.1</v>
      </c>
      <c r="GB473" s="9">
        <v>78.69</v>
      </c>
    </row>
    <row r="474" spans="1:184" x14ac:dyDescent="0.35">
      <c r="A474" s="6">
        <f t="shared" si="65"/>
        <v>45215</v>
      </c>
      <c r="B474" s="13">
        <f t="shared" si="59"/>
        <v>10</v>
      </c>
      <c r="C474" s="13">
        <f t="shared" si="60"/>
        <v>2023</v>
      </c>
      <c r="D474">
        <f t="shared" si="61"/>
        <v>202310</v>
      </c>
      <c r="E474">
        <f t="shared" si="62"/>
        <v>4</v>
      </c>
      <c r="F474">
        <f t="shared" si="63"/>
        <v>202304</v>
      </c>
      <c r="G474" t="s">
        <v>660</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80.565399999999997</v>
      </c>
      <c r="FP474" s="7">
        <v>90.99</v>
      </c>
      <c r="FQ474" s="9">
        <v>1.2189000000000001</v>
      </c>
      <c r="FR474" s="7">
        <f t="shared" si="64"/>
        <v>74.649273935515623</v>
      </c>
      <c r="FT474" s="7">
        <v>4.91</v>
      </c>
      <c r="FU474" s="7">
        <v>4.49</v>
      </c>
      <c r="FV474" s="9">
        <v>80.7029</v>
      </c>
      <c r="FX474" s="9">
        <v>89.65</v>
      </c>
      <c r="FY474" s="9">
        <v>87.24</v>
      </c>
      <c r="FZ474" s="9">
        <v>85.2</v>
      </c>
      <c r="GA474" s="9">
        <v>82.5</v>
      </c>
      <c r="GB474" s="9">
        <v>78.569999999999993</v>
      </c>
    </row>
    <row r="475" spans="1:184" x14ac:dyDescent="0.35">
      <c r="A475" s="6">
        <f t="shared" si="65"/>
        <v>45216</v>
      </c>
      <c r="B475" s="13">
        <f t="shared" si="59"/>
        <v>10</v>
      </c>
      <c r="C475" s="13">
        <f t="shared" si="60"/>
        <v>2023</v>
      </c>
      <c r="D475">
        <f t="shared" si="61"/>
        <v>202310</v>
      </c>
      <c r="E475">
        <f t="shared" si="62"/>
        <v>4</v>
      </c>
      <c r="F475">
        <f t="shared" si="63"/>
        <v>202304</v>
      </c>
      <c r="G475" t="s">
        <v>661</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80.410899999999998</v>
      </c>
      <c r="FP475" s="7">
        <v>92.52</v>
      </c>
      <c r="FQ475" s="9">
        <v>1.2181999999999999</v>
      </c>
      <c r="FR475" s="7">
        <f t="shared" si="64"/>
        <v>75.948120177310784</v>
      </c>
      <c r="FT475" s="7">
        <v>4.87</v>
      </c>
      <c r="FU475" s="7">
        <v>4.5199999999999996</v>
      </c>
      <c r="FV475" s="9">
        <v>80.546999999999997</v>
      </c>
      <c r="FX475" s="9">
        <v>89.9</v>
      </c>
      <c r="FY475" s="9">
        <v>87.55</v>
      </c>
      <c r="FZ475" s="9">
        <v>85.53</v>
      </c>
      <c r="GA475" s="9">
        <v>82.79</v>
      </c>
      <c r="GB475" s="9">
        <v>78.790000000000006</v>
      </c>
    </row>
    <row r="476" spans="1:184" x14ac:dyDescent="0.35">
      <c r="A476" s="6">
        <f t="shared" si="65"/>
        <v>45217</v>
      </c>
      <c r="B476" s="13">
        <f t="shared" si="59"/>
        <v>10</v>
      </c>
      <c r="C476" s="13">
        <f t="shared" si="60"/>
        <v>2023</v>
      </c>
      <c r="D476">
        <f t="shared" si="61"/>
        <v>202310</v>
      </c>
      <c r="E476">
        <f t="shared" si="62"/>
        <v>4</v>
      </c>
      <c r="F476">
        <f t="shared" si="63"/>
        <v>202304</v>
      </c>
      <c r="G476" t="s">
        <v>662</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80.346299999999999</v>
      </c>
      <c r="FP476" s="7">
        <v>91.99</v>
      </c>
      <c r="FQ476" s="9">
        <v>1.2145999999999999</v>
      </c>
      <c r="FR476" s="7">
        <f t="shared" si="64"/>
        <v>75.736868104725843</v>
      </c>
      <c r="FT476" s="7">
        <v>5.01</v>
      </c>
      <c r="FU476" s="7">
        <v>4.66</v>
      </c>
      <c r="FV476" s="9">
        <v>80.475800000000007</v>
      </c>
      <c r="FX476" s="9">
        <v>91.5</v>
      </c>
      <c r="FY476" s="9">
        <v>89.17</v>
      </c>
      <c r="FZ476" s="9">
        <v>86.93</v>
      </c>
      <c r="GA476" s="9">
        <v>83.8</v>
      </c>
      <c r="GB476" s="9">
        <v>79.36</v>
      </c>
    </row>
    <row r="477" spans="1:184" x14ac:dyDescent="0.35">
      <c r="A477" s="6">
        <f t="shared" si="65"/>
        <v>45218</v>
      </c>
      <c r="B477" s="13">
        <f t="shared" si="59"/>
        <v>10</v>
      </c>
      <c r="C477" s="13">
        <f t="shared" si="60"/>
        <v>2023</v>
      </c>
      <c r="D477">
        <f t="shared" si="61"/>
        <v>202310</v>
      </c>
      <c r="E477">
        <f t="shared" si="62"/>
        <v>4</v>
      </c>
      <c r="F477">
        <f t="shared" si="63"/>
        <v>202304</v>
      </c>
      <c r="G477" t="s">
        <v>663</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80.234200000000001</v>
      </c>
      <c r="FP477" s="7">
        <v>93.12</v>
      </c>
      <c r="FQ477" s="9">
        <v>1.2142999999999999</v>
      </c>
      <c r="FR477" s="7">
        <f t="shared" si="64"/>
        <v>76.686156633451375</v>
      </c>
      <c r="FT477" s="7">
        <v>4.99</v>
      </c>
      <c r="FU477" s="7">
        <v>4.7</v>
      </c>
      <c r="FV477" s="9">
        <v>80.363699999999994</v>
      </c>
      <c r="FX477" s="9">
        <v>92.38</v>
      </c>
      <c r="FY477" s="9">
        <v>89.85</v>
      </c>
      <c r="FZ477" s="9">
        <v>87.38</v>
      </c>
      <c r="GA477" s="9">
        <v>83.94</v>
      </c>
      <c r="GB477" s="9">
        <v>79.16</v>
      </c>
    </row>
    <row r="478" spans="1:184" x14ac:dyDescent="0.35">
      <c r="A478" s="6">
        <f t="shared" si="65"/>
        <v>45219</v>
      </c>
      <c r="B478" s="13">
        <f t="shared" si="59"/>
        <v>10</v>
      </c>
      <c r="C478" s="13">
        <f t="shared" si="60"/>
        <v>2023</v>
      </c>
      <c r="D478">
        <f t="shared" si="61"/>
        <v>202310</v>
      </c>
      <c r="E478">
        <f t="shared" si="62"/>
        <v>4</v>
      </c>
      <c r="F478">
        <f t="shared" si="63"/>
        <v>202304</v>
      </c>
      <c r="G478" t="s">
        <v>664</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80.179299999999998</v>
      </c>
      <c r="FP478" s="7">
        <v>93.72</v>
      </c>
      <c r="FQ478" s="9">
        <v>1.2150000000000001</v>
      </c>
      <c r="FR478" s="7">
        <f t="shared" si="64"/>
        <v>77.135802469135797</v>
      </c>
      <c r="FT478" s="7">
        <v>4.87</v>
      </c>
      <c r="FU478" s="7">
        <v>4.6500000000000004</v>
      </c>
      <c r="FV478" s="9">
        <v>80.318299999999994</v>
      </c>
      <c r="FX478" s="9">
        <v>92.16</v>
      </c>
      <c r="FY478" s="9">
        <v>89.77</v>
      </c>
      <c r="FZ478" s="9">
        <v>87.23</v>
      </c>
      <c r="GA478" s="9">
        <v>83.65</v>
      </c>
      <c r="GB478" s="9">
        <v>78.760000000000005</v>
      </c>
    </row>
    <row r="479" spans="1:184" x14ac:dyDescent="0.35">
      <c r="A479" s="6">
        <f t="shared" si="65"/>
        <v>45222</v>
      </c>
      <c r="B479" s="13">
        <f t="shared" si="59"/>
        <v>10</v>
      </c>
      <c r="C479" s="13">
        <f t="shared" si="60"/>
        <v>2023</v>
      </c>
      <c r="D479">
        <f t="shared" si="61"/>
        <v>202310</v>
      </c>
      <c r="E479">
        <f t="shared" si="62"/>
        <v>4</v>
      </c>
      <c r="F479">
        <f t="shared" si="63"/>
        <v>202304</v>
      </c>
      <c r="G479" t="s">
        <v>665</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80.436300000000003</v>
      </c>
      <c r="FP479" s="7">
        <v>91.88</v>
      </c>
      <c r="FQ479" s="9">
        <v>1.2208000000000001</v>
      </c>
      <c r="FR479" s="7">
        <f t="shared" si="64"/>
        <v>75.262123197903009</v>
      </c>
      <c r="FT479" s="7">
        <v>4.8099999999999996</v>
      </c>
      <c r="FU479" s="7">
        <v>4.58</v>
      </c>
      <c r="FV479" s="9">
        <v>80.583799999999997</v>
      </c>
      <c r="FX479" s="9">
        <v>89.83</v>
      </c>
      <c r="FY479" s="9">
        <v>87.75</v>
      </c>
      <c r="FZ479" s="9">
        <v>85.63</v>
      </c>
      <c r="GA479" s="9">
        <v>82.52</v>
      </c>
      <c r="GB479" s="9">
        <v>78.08</v>
      </c>
    </row>
    <row r="480" spans="1:184" x14ac:dyDescent="0.35">
      <c r="A480" s="6">
        <f t="shared" si="65"/>
        <v>45223</v>
      </c>
      <c r="B480" s="13">
        <f t="shared" si="59"/>
        <v>10</v>
      </c>
      <c r="C480" s="13">
        <f t="shared" si="60"/>
        <v>2023</v>
      </c>
      <c r="D480">
        <f t="shared" si="61"/>
        <v>202310</v>
      </c>
      <c r="E480">
        <f t="shared" si="62"/>
        <v>4</v>
      </c>
      <c r="F480">
        <f t="shared" si="63"/>
        <v>202304</v>
      </c>
      <c r="G480" t="s">
        <v>666</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80.3215</v>
      </c>
      <c r="FP480" s="7">
        <v>88</v>
      </c>
      <c r="FQ480" s="9">
        <v>1.2178</v>
      </c>
      <c r="FR480" s="7">
        <f t="shared" si="64"/>
        <v>72.261455082936436</v>
      </c>
      <c r="FT480" s="7">
        <v>4.78</v>
      </c>
      <c r="FU480" s="7">
        <v>4.54</v>
      </c>
      <c r="FV480" s="9">
        <v>80.471699999999998</v>
      </c>
      <c r="FX480" s="9">
        <v>88.07</v>
      </c>
      <c r="FY480" s="9">
        <v>86.37</v>
      </c>
      <c r="FZ480" s="9">
        <v>84.59</v>
      </c>
      <c r="GA480" s="9">
        <v>81.87</v>
      </c>
      <c r="GB480" s="9">
        <v>77.66</v>
      </c>
    </row>
    <row r="481" spans="1:184" x14ac:dyDescent="0.35">
      <c r="A481" s="6">
        <f t="shared" si="65"/>
        <v>45224</v>
      </c>
      <c r="B481" s="13">
        <f t="shared" si="59"/>
        <v>10</v>
      </c>
      <c r="C481" s="13">
        <f t="shared" si="60"/>
        <v>2023</v>
      </c>
      <c r="D481">
        <f t="shared" si="61"/>
        <v>202310</v>
      </c>
      <c r="E481">
        <f t="shared" si="62"/>
        <v>4</v>
      </c>
      <c r="F481">
        <f t="shared" si="63"/>
        <v>202304</v>
      </c>
      <c r="G481" t="s">
        <v>667</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80.180999999999997</v>
      </c>
      <c r="FP481" s="7">
        <v>90.14</v>
      </c>
      <c r="FQ481" s="9">
        <v>1.2143999999999999</v>
      </c>
      <c r="FR481" s="7">
        <f t="shared" si="64"/>
        <v>74.225955204216078</v>
      </c>
      <c r="FT481" s="7">
        <v>4.8600000000000003</v>
      </c>
      <c r="FU481" s="7">
        <v>4.63</v>
      </c>
      <c r="FV481" s="9">
        <v>80.330100000000002</v>
      </c>
      <c r="FX481" s="9">
        <v>90.13</v>
      </c>
      <c r="FY481" s="9">
        <v>88.27</v>
      </c>
      <c r="FZ481" s="9">
        <v>86.31</v>
      </c>
      <c r="GA481" s="9">
        <v>83.34</v>
      </c>
      <c r="GB481" s="9">
        <v>78.73</v>
      </c>
    </row>
    <row r="482" spans="1:184" x14ac:dyDescent="0.35">
      <c r="A482" s="6">
        <f t="shared" si="65"/>
        <v>45225</v>
      </c>
      <c r="B482" s="13">
        <f t="shared" si="59"/>
        <v>10</v>
      </c>
      <c r="C482" s="13">
        <f t="shared" si="60"/>
        <v>2023</v>
      </c>
      <c r="D482">
        <f t="shared" si="61"/>
        <v>202310</v>
      </c>
      <c r="E482">
        <f t="shared" si="62"/>
        <v>4</v>
      </c>
      <c r="F482">
        <f t="shared" si="63"/>
        <v>202304</v>
      </c>
      <c r="G482" t="s">
        <v>668</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80.252899999999997</v>
      </c>
      <c r="FP482" s="7">
        <v>88.45</v>
      </c>
      <c r="FQ482" s="9">
        <v>1.2121</v>
      </c>
      <c r="FR482" s="7">
        <f t="shared" si="64"/>
        <v>72.972527019222838</v>
      </c>
      <c r="FT482" s="7">
        <v>4.8</v>
      </c>
      <c r="FU482" s="7">
        <v>4.58</v>
      </c>
      <c r="FV482" s="9">
        <v>80.411299999999997</v>
      </c>
      <c r="FX482" s="9">
        <v>87.93</v>
      </c>
      <c r="FY482" s="9">
        <v>86.33</v>
      </c>
      <c r="FZ482" s="9">
        <v>84.64</v>
      </c>
      <c r="GA482" s="9">
        <v>82.07</v>
      </c>
      <c r="GB482" s="9">
        <v>77.94</v>
      </c>
    </row>
    <row r="483" spans="1:184" x14ac:dyDescent="0.35">
      <c r="A483" s="6">
        <f t="shared" si="65"/>
        <v>45226</v>
      </c>
      <c r="B483" s="13">
        <f t="shared" si="59"/>
        <v>10</v>
      </c>
      <c r="C483" s="13">
        <f t="shared" si="60"/>
        <v>2023</v>
      </c>
      <c r="D483">
        <f t="shared" si="61"/>
        <v>202310</v>
      </c>
      <c r="E483">
        <f t="shared" si="62"/>
        <v>4</v>
      </c>
      <c r="F483">
        <f t="shared" si="63"/>
        <v>202304</v>
      </c>
      <c r="G483" t="s">
        <v>669</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80.227500000000006</v>
      </c>
      <c r="FP483" s="7">
        <v>90.73</v>
      </c>
      <c r="FQ483" s="9">
        <v>1.2141</v>
      </c>
      <c r="FR483" s="7">
        <f t="shared" si="64"/>
        <v>74.730252862202462</v>
      </c>
      <c r="FT483" s="7">
        <v>4.7699999999999996</v>
      </c>
      <c r="FU483" s="7">
        <v>4.5599999999999996</v>
      </c>
      <c r="FV483" s="9">
        <v>80.380499999999998</v>
      </c>
      <c r="FX483" s="9">
        <v>90.48</v>
      </c>
      <c r="FY483" s="9">
        <v>88.33</v>
      </c>
      <c r="FZ483" s="9">
        <v>86.32</v>
      </c>
      <c r="GA483" s="9">
        <v>83.37</v>
      </c>
      <c r="GB483" s="9">
        <v>78.849999999999994</v>
      </c>
    </row>
    <row r="484" spans="1:184" x14ac:dyDescent="0.35">
      <c r="A484" s="6">
        <f t="shared" si="65"/>
        <v>45229</v>
      </c>
      <c r="B484" s="13">
        <f t="shared" si="59"/>
        <v>10</v>
      </c>
      <c r="C484" s="13">
        <f t="shared" si="60"/>
        <v>2023</v>
      </c>
      <c r="D484">
        <f t="shared" si="61"/>
        <v>202310</v>
      </c>
      <c r="E484">
        <f t="shared" si="62"/>
        <v>4</v>
      </c>
      <c r="F484">
        <f t="shared" si="63"/>
        <v>202304</v>
      </c>
      <c r="G484" t="s">
        <v>670</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80.145600000000002</v>
      </c>
      <c r="FP484" s="7">
        <v>90.73</v>
      </c>
      <c r="FQ484" s="9">
        <v>1.2156</v>
      </c>
      <c r="FR484" s="7">
        <f t="shared" si="64"/>
        <v>74.638038828562031</v>
      </c>
      <c r="FT484" s="7">
        <v>4.7699999999999996</v>
      </c>
      <c r="FU484" s="7">
        <v>4.5599999999999996</v>
      </c>
      <c r="FV484" s="9">
        <v>80.302999999999997</v>
      </c>
      <c r="FX484" s="9">
        <v>87.45</v>
      </c>
      <c r="FY484" s="9">
        <v>85.62</v>
      </c>
      <c r="FZ484" s="9">
        <v>83.87</v>
      </c>
      <c r="GA484" s="9">
        <v>81.34</v>
      </c>
      <c r="GB484" s="9">
        <v>77.5</v>
      </c>
    </row>
    <row r="485" spans="1:184" x14ac:dyDescent="0.35">
      <c r="A485" s="6">
        <f t="shared" si="65"/>
        <v>45230</v>
      </c>
      <c r="B485" s="13">
        <f t="shared" si="59"/>
        <v>10</v>
      </c>
      <c r="C485" s="13">
        <f t="shared" si="60"/>
        <v>2023</v>
      </c>
      <c r="D485">
        <f t="shared" si="61"/>
        <v>202310</v>
      </c>
      <c r="E485">
        <f t="shared" si="62"/>
        <v>4</v>
      </c>
      <c r="F485">
        <f t="shared" si="63"/>
        <v>202304</v>
      </c>
      <c r="G485" t="s">
        <v>671</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80.260499999999993</v>
      </c>
      <c r="FP485" s="7">
        <v>86.82</v>
      </c>
      <c r="FQ485" s="9">
        <v>1.2134</v>
      </c>
      <c r="FR485" s="7">
        <f t="shared" si="64"/>
        <v>71.551013680566996</v>
      </c>
      <c r="FT485" s="7">
        <v>4.78</v>
      </c>
      <c r="FU485" s="7">
        <v>4.5199999999999996</v>
      </c>
      <c r="FV485" s="9">
        <v>80.423900000000003</v>
      </c>
      <c r="FX485" s="9">
        <v>87.41</v>
      </c>
      <c r="FY485" s="9">
        <v>84.45</v>
      </c>
      <c r="FZ485" s="9">
        <v>82.97</v>
      </c>
      <c r="GA485" s="9">
        <v>80.650000000000006</v>
      </c>
      <c r="GB485" s="9">
        <v>77.03</v>
      </c>
    </row>
    <row r="486" spans="1:184" x14ac:dyDescent="0.35">
      <c r="A486" s="6">
        <f t="shared" si="65"/>
        <v>45231</v>
      </c>
      <c r="B486" s="13">
        <f t="shared" si="59"/>
        <v>11</v>
      </c>
      <c r="C486" s="13">
        <f t="shared" si="60"/>
        <v>2023</v>
      </c>
      <c r="D486">
        <f t="shared" si="61"/>
        <v>202311</v>
      </c>
      <c r="E486">
        <f t="shared" si="62"/>
        <v>4</v>
      </c>
      <c r="F486">
        <f t="shared" si="63"/>
        <v>202304</v>
      </c>
      <c r="G486" t="s">
        <v>672</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80.305300000000003</v>
      </c>
      <c r="FP486" s="7">
        <v>86.92</v>
      </c>
      <c r="FQ486" s="9">
        <v>1.2125999999999999</v>
      </c>
      <c r="FR486" s="7">
        <f t="shared" si="64"/>
        <v>71.680686128979062</v>
      </c>
      <c r="FT486" s="7">
        <v>4.78</v>
      </c>
      <c r="FU486" s="7">
        <v>4.49</v>
      </c>
      <c r="FV486" s="9">
        <v>80.478399999999993</v>
      </c>
      <c r="FX486" s="9">
        <v>84.63</v>
      </c>
      <c r="FY486" s="9">
        <v>83.52</v>
      </c>
      <c r="FZ486" s="9">
        <v>82.22</v>
      </c>
      <c r="GA486" s="9">
        <v>79.98</v>
      </c>
      <c r="GB486" s="9">
        <v>76.44</v>
      </c>
    </row>
    <row r="487" spans="1:184" x14ac:dyDescent="0.35">
      <c r="A487" s="6">
        <f t="shared" si="65"/>
        <v>45232</v>
      </c>
      <c r="B487" s="13">
        <f t="shared" si="59"/>
        <v>11</v>
      </c>
      <c r="C487" s="13">
        <f t="shared" si="60"/>
        <v>2023</v>
      </c>
      <c r="D487">
        <f t="shared" si="61"/>
        <v>202311</v>
      </c>
      <c r="E487">
        <f t="shared" si="62"/>
        <v>4</v>
      </c>
      <c r="F487">
        <f t="shared" si="63"/>
        <v>202304</v>
      </c>
      <c r="G487" t="s">
        <v>673</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80.269499999999994</v>
      </c>
      <c r="FP487" s="7">
        <v>89.02</v>
      </c>
      <c r="FQ487" s="9">
        <v>1.2173</v>
      </c>
      <c r="FR487" s="7">
        <f t="shared" si="64"/>
        <v>73.129056107779505</v>
      </c>
      <c r="FT487" s="7">
        <v>4.72</v>
      </c>
      <c r="FU487" s="7">
        <v>4.37</v>
      </c>
      <c r="FV487" s="9">
        <v>80.4482</v>
      </c>
      <c r="FX487" s="9">
        <v>86.85</v>
      </c>
      <c r="FY487" s="9">
        <v>85.69</v>
      </c>
      <c r="FZ487" s="9">
        <v>84.26</v>
      </c>
      <c r="GA487" s="9">
        <v>81.709999999999994</v>
      </c>
      <c r="GB487" s="9">
        <v>77.63</v>
      </c>
    </row>
    <row r="488" spans="1:184" x14ac:dyDescent="0.35">
      <c r="A488" s="6">
        <f t="shared" si="65"/>
        <v>45233</v>
      </c>
      <c r="B488" s="13">
        <f t="shared" si="59"/>
        <v>11</v>
      </c>
      <c r="C488" s="13">
        <f t="shared" si="60"/>
        <v>2023</v>
      </c>
      <c r="D488">
        <f t="shared" si="61"/>
        <v>202311</v>
      </c>
      <c r="E488">
        <f t="shared" si="62"/>
        <v>4</v>
      </c>
      <c r="F488">
        <f t="shared" si="63"/>
        <v>202304</v>
      </c>
      <c r="G488" t="s">
        <v>674</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81.0334</v>
      </c>
      <c r="FP488" s="7">
        <v>87.55</v>
      </c>
      <c r="FQ488" s="9">
        <v>1.2373000000000001</v>
      </c>
      <c r="FR488" s="7">
        <f t="shared" si="64"/>
        <v>70.758910530994896</v>
      </c>
      <c r="FT488" s="7">
        <v>4.67</v>
      </c>
      <c r="FU488" s="7">
        <v>4.29</v>
      </c>
      <c r="FV488" s="9">
        <v>81.231700000000004</v>
      </c>
      <c r="FX488" s="9">
        <v>84.89</v>
      </c>
      <c r="FY488" s="9">
        <v>83.93</v>
      </c>
      <c r="FZ488" s="9">
        <v>82.69</v>
      </c>
      <c r="GA488" s="9">
        <v>80.37</v>
      </c>
      <c r="GB488" s="9">
        <v>76.64</v>
      </c>
    </row>
    <row r="489" spans="1:184" x14ac:dyDescent="0.35">
      <c r="A489" s="6">
        <f t="shared" si="65"/>
        <v>45236</v>
      </c>
      <c r="B489" s="13">
        <f t="shared" si="59"/>
        <v>11</v>
      </c>
      <c r="C489" s="13">
        <f t="shared" si="60"/>
        <v>2023</v>
      </c>
      <c r="D489">
        <f t="shared" si="61"/>
        <v>202311</v>
      </c>
      <c r="E489">
        <f t="shared" si="62"/>
        <v>4</v>
      </c>
      <c r="F489">
        <f t="shared" si="63"/>
        <v>202304</v>
      </c>
      <c r="G489" t="s">
        <v>675</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81.053899999999999</v>
      </c>
      <c r="FP489" s="7">
        <v>87.31</v>
      </c>
      <c r="FQ489" s="9">
        <v>1.2397</v>
      </c>
      <c r="FR489" s="7">
        <f t="shared" si="64"/>
        <v>70.428329434540615</v>
      </c>
      <c r="FT489" s="7">
        <v>4.7300000000000004</v>
      </c>
      <c r="FU489" s="7">
        <v>4.38</v>
      </c>
      <c r="FV489" s="9">
        <v>81.248000000000005</v>
      </c>
      <c r="FX489" s="9">
        <v>85.18</v>
      </c>
      <c r="FY489" s="9">
        <v>84.41</v>
      </c>
      <c r="FZ489" s="9">
        <v>83.33</v>
      </c>
      <c r="GA489" s="9">
        <v>81.08</v>
      </c>
      <c r="GB489" s="9">
        <v>77.290000000000006</v>
      </c>
    </row>
    <row r="490" spans="1:184" x14ac:dyDescent="0.35">
      <c r="A490" s="6">
        <f t="shared" si="65"/>
        <v>45237</v>
      </c>
      <c r="B490" s="13">
        <f t="shared" si="59"/>
        <v>11</v>
      </c>
      <c r="C490" s="13">
        <f t="shared" si="60"/>
        <v>2023</v>
      </c>
      <c r="D490">
        <f t="shared" si="61"/>
        <v>202311</v>
      </c>
      <c r="E490">
        <f t="shared" si="62"/>
        <v>4</v>
      </c>
      <c r="F490">
        <f t="shared" si="63"/>
        <v>202304</v>
      </c>
      <c r="G490" t="s">
        <v>676</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80.735500000000002</v>
      </c>
      <c r="FP490" s="7">
        <v>83.43</v>
      </c>
      <c r="FQ490" s="9">
        <v>1.2304999999999999</v>
      </c>
      <c r="FR490" s="7">
        <f t="shared" si="64"/>
        <v>67.801706623323867</v>
      </c>
      <c r="FT490" s="7">
        <v>4.6399999999999997</v>
      </c>
      <c r="FU490" s="7">
        <v>4.28</v>
      </c>
      <c r="FV490" s="9">
        <v>80.934600000000003</v>
      </c>
      <c r="FX490" s="9">
        <v>81.61</v>
      </c>
      <c r="FY490" s="9">
        <v>81.03</v>
      </c>
      <c r="FZ490" s="9">
        <v>80.19</v>
      </c>
      <c r="GA490" s="9">
        <v>78.150000000000006</v>
      </c>
      <c r="GB490" s="9">
        <v>74.760000000000005</v>
      </c>
    </row>
    <row r="491" spans="1:184" x14ac:dyDescent="0.35">
      <c r="A491" s="6">
        <f t="shared" si="65"/>
        <v>45238</v>
      </c>
      <c r="B491" s="13">
        <f t="shared" si="59"/>
        <v>11</v>
      </c>
      <c r="C491" s="13">
        <f t="shared" si="60"/>
        <v>2023</v>
      </c>
      <c r="D491">
        <f t="shared" si="61"/>
        <v>202311</v>
      </c>
      <c r="E491">
        <f t="shared" si="62"/>
        <v>4</v>
      </c>
      <c r="F491">
        <f t="shared" si="63"/>
        <v>202304</v>
      </c>
      <c r="G491" t="s">
        <v>677</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80.5792</v>
      </c>
      <c r="FP491" s="7">
        <v>81.459999999999994</v>
      </c>
      <c r="FQ491" s="9">
        <v>1.2296</v>
      </c>
      <c r="FR491" s="7">
        <f t="shared" si="64"/>
        <v>66.24918672739102</v>
      </c>
      <c r="FT491" s="7">
        <v>4.63</v>
      </c>
      <c r="FU491" s="7">
        <v>4.24</v>
      </c>
      <c r="FV491" s="9">
        <v>80.768900000000002</v>
      </c>
      <c r="FX491" s="9">
        <v>79.540000000000006</v>
      </c>
      <c r="FY491" s="9">
        <v>79.209999999999994</v>
      </c>
      <c r="FZ491" s="9">
        <v>78.52</v>
      </c>
      <c r="GA491" s="9">
        <v>76.709999999999994</v>
      </c>
      <c r="GB491" s="9">
        <v>73.59</v>
      </c>
    </row>
    <row r="492" spans="1:184" x14ac:dyDescent="0.35">
      <c r="A492" s="6">
        <f t="shared" si="65"/>
        <v>45239</v>
      </c>
      <c r="B492" s="13">
        <f t="shared" si="59"/>
        <v>11</v>
      </c>
      <c r="C492" s="13">
        <f t="shared" si="60"/>
        <v>2023</v>
      </c>
      <c r="D492">
        <f t="shared" si="61"/>
        <v>202311</v>
      </c>
      <c r="E492">
        <f t="shared" si="62"/>
        <v>4</v>
      </c>
      <c r="F492">
        <f t="shared" si="63"/>
        <v>202304</v>
      </c>
      <c r="G492" t="s">
        <v>678</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80.535499999999999</v>
      </c>
      <c r="FP492" s="7">
        <v>81.739999999999995</v>
      </c>
      <c r="FQ492" s="9">
        <v>1.2286999999999999</v>
      </c>
      <c r="FR492" s="7">
        <f t="shared" si="64"/>
        <v>66.525596158541546</v>
      </c>
      <c r="FT492" s="7">
        <v>4.62</v>
      </c>
      <c r="FU492" s="7">
        <v>4.28</v>
      </c>
      <c r="FV492" s="9">
        <v>80.718800000000002</v>
      </c>
      <c r="FX492" s="9">
        <v>80.010000000000005</v>
      </c>
      <c r="FY492" s="9">
        <v>79.62</v>
      </c>
      <c r="FZ492" s="9">
        <v>78.92</v>
      </c>
      <c r="GA492" s="9">
        <v>77.14</v>
      </c>
      <c r="GB492" s="9">
        <v>74.03</v>
      </c>
    </row>
    <row r="493" spans="1:184" x14ac:dyDescent="0.35">
      <c r="A493" s="6">
        <f t="shared" si="65"/>
        <v>45240</v>
      </c>
      <c r="B493" s="13">
        <f t="shared" si="59"/>
        <v>11</v>
      </c>
      <c r="C493" s="13">
        <f t="shared" si="60"/>
        <v>2023</v>
      </c>
      <c r="D493">
        <f t="shared" si="61"/>
        <v>202311</v>
      </c>
      <c r="E493">
        <f t="shared" si="62"/>
        <v>4</v>
      </c>
      <c r="F493">
        <f t="shared" si="63"/>
        <v>202304</v>
      </c>
      <c r="G493" t="s">
        <v>679</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80.170699999999997</v>
      </c>
      <c r="FP493" s="7">
        <v>83.66</v>
      </c>
      <c r="FQ493" s="9">
        <v>1.2198</v>
      </c>
      <c r="FR493" s="7">
        <f t="shared" si="64"/>
        <v>68.585013936710936</v>
      </c>
      <c r="FT493" s="7">
        <v>4.66</v>
      </c>
      <c r="FU493" s="7">
        <v>4.33</v>
      </c>
      <c r="FV493" s="9">
        <v>80.350200000000001</v>
      </c>
      <c r="FX493" s="9">
        <v>81.430000000000007</v>
      </c>
      <c r="FY493" s="9">
        <v>80.84</v>
      </c>
      <c r="FZ493" s="9">
        <v>80.06</v>
      </c>
      <c r="GA493" s="9">
        <v>78.19</v>
      </c>
      <c r="GB493" s="9">
        <v>74.95</v>
      </c>
    </row>
    <row r="494" spans="1:184" x14ac:dyDescent="0.35">
      <c r="A494" s="6">
        <f t="shared" si="65"/>
        <v>45243</v>
      </c>
      <c r="B494" s="13">
        <f t="shared" si="59"/>
        <v>11</v>
      </c>
      <c r="C494" s="13">
        <f t="shared" si="60"/>
        <v>2023</v>
      </c>
      <c r="D494">
        <f t="shared" si="61"/>
        <v>202311</v>
      </c>
      <c r="E494">
        <f t="shared" si="62"/>
        <v>4</v>
      </c>
      <c r="F494">
        <f t="shared" si="63"/>
        <v>202304</v>
      </c>
      <c r="G494" t="s">
        <v>680</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80.474400000000003</v>
      </c>
      <c r="FP494" s="7">
        <v>84.09</v>
      </c>
      <c r="FQ494" s="9">
        <v>1.2253000000000001</v>
      </c>
      <c r="FR494" s="7">
        <f t="shared" si="64"/>
        <v>68.628091079735569</v>
      </c>
      <c r="FT494" s="7">
        <v>4.66</v>
      </c>
      <c r="FU494" s="7">
        <v>4.32</v>
      </c>
      <c r="FV494" s="9">
        <v>80.656099999999995</v>
      </c>
      <c r="FX494" s="9">
        <v>82.52</v>
      </c>
      <c r="FY494" s="9">
        <v>81.88</v>
      </c>
      <c r="FZ494" s="9">
        <v>81.09</v>
      </c>
      <c r="GA494" s="9">
        <v>79.13</v>
      </c>
      <c r="GB494" s="9">
        <v>75.69</v>
      </c>
    </row>
    <row r="495" spans="1:184" x14ac:dyDescent="0.35">
      <c r="A495" s="6">
        <f t="shared" si="65"/>
        <v>45244</v>
      </c>
      <c r="B495" s="13">
        <f t="shared" si="59"/>
        <v>11</v>
      </c>
      <c r="C495" s="13">
        <f t="shared" si="60"/>
        <v>2023</v>
      </c>
      <c r="D495">
        <f t="shared" si="61"/>
        <v>202311</v>
      </c>
      <c r="E495">
        <f t="shared" si="62"/>
        <v>4</v>
      </c>
      <c r="F495">
        <f t="shared" si="63"/>
        <v>202304</v>
      </c>
      <c r="G495" t="s">
        <v>681</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81.159800000000004</v>
      </c>
      <c r="FP495" s="7">
        <v>84.2</v>
      </c>
      <c r="FQ495" s="9">
        <v>1.2455000000000001</v>
      </c>
      <c r="FR495" s="7">
        <f t="shared" si="64"/>
        <v>67.603372139702927</v>
      </c>
      <c r="FT495" s="7">
        <v>4.5599999999999996</v>
      </c>
      <c r="FU495" s="7">
        <v>4.16</v>
      </c>
      <c r="FV495" s="9">
        <v>81.358099999999993</v>
      </c>
      <c r="FX495" s="9">
        <v>82.47</v>
      </c>
      <c r="FY495" s="9">
        <v>81.93</v>
      </c>
      <c r="FZ495" s="9">
        <v>81.11</v>
      </c>
      <c r="GA495" s="9">
        <v>79.040000000000006</v>
      </c>
      <c r="GB495" s="9">
        <v>75.42</v>
      </c>
    </row>
    <row r="496" spans="1:184" x14ac:dyDescent="0.35">
      <c r="A496" s="6">
        <f t="shared" si="65"/>
        <v>45245</v>
      </c>
      <c r="B496" s="13">
        <f t="shared" si="59"/>
        <v>11</v>
      </c>
      <c r="C496" s="13">
        <f t="shared" si="60"/>
        <v>2023</v>
      </c>
      <c r="D496">
        <f t="shared" si="61"/>
        <v>202311</v>
      </c>
      <c r="E496">
        <f t="shared" si="62"/>
        <v>4</v>
      </c>
      <c r="F496">
        <f t="shared" si="63"/>
        <v>202304</v>
      </c>
      <c r="G496" t="s">
        <v>682</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80.825000000000003</v>
      </c>
      <c r="FP496" s="7">
        <v>82.4</v>
      </c>
      <c r="FQ496" s="9">
        <v>1.2444</v>
      </c>
      <c r="FR496" s="7">
        <f t="shared" si="64"/>
        <v>66.216650594664102</v>
      </c>
      <c r="FT496" s="7">
        <v>4.6100000000000003</v>
      </c>
      <c r="FU496" s="7">
        <v>4.2300000000000004</v>
      </c>
      <c r="FV496" s="9">
        <v>81.026700000000005</v>
      </c>
      <c r="FX496" s="9">
        <v>81.180000000000007</v>
      </c>
      <c r="FY496" s="9">
        <v>80.88</v>
      </c>
      <c r="FZ496" s="9">
        <v>80.290000000000006</v>
      </c>
      <c r="GA496" s="9">
        <v>78.48</v>
      </c>
      <c r="GB496" s="9">
        <v>75.05</v>
      </c>
    </row>
    <row r="497" spans="1:184" x14ac:dyDescent="0.35">
      <c r="A497" s="6">
        <f t="shared" si="65"/>
        <v>45246</v>
      </c>
      <c r="B497" s="13">
        <f t="shared" si="59"/>
        <v>11</v>
      </c>
      <c r="C497" s="13">
        <f t="shared" si="60"/>
        <v>2023</v>
      </c>
      <c r="D497">
        <f t="shared" si="61"/>
        <v>202311</v>
      </c>
      <c r="E497">
        <f t="shared" si="62"/>
        <v>4</v>
      </c>
      <c r="F497">
        <f t="shared" si="63"/>
        <v>202304</v>
      </c>
      <c r="G497" t="s">
        <v>683</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80.789699999999996</v>
      </c>
      <c r="FP497" s="7">
        <v>77.73</v>
      </c>
      <c r="FQ497" s="9">
        <v>1.2444</v>
      </c>
      <c r="FR497" s="7">
        <f t="shared" si="64"/>
        <v>62.463837994214082</v>
      </c>
      <c r="FT497" s="7">
        <v>4.5199999999999996</v>
      </c>
      <c r="FU497" s="7">
        <v>4.13</v>
      </c>
      <c r="FV497" s="9">
        <v>80.995400000000004</v>
      </c>
      <c r="FX497" s="9">
        <v>77.42</v>
      </c>
      <c r="FY497" s="9">
        <v>77.5</v>
      </c>
      <c r="FZ497" s="9">
        <v>77.2</v>
      </c>
      <c r="GA497" s="9">
        <v>75.69</v>
      </c>
      <c r="GB497" s="9">
        <v>72.78</v>
      </c>
    </row>
    <row r="498" spans="1:184" x14ac:dyDescent="0.35">
      <c r="A498" s="6">
        <f t="shared" si="65"/>
        <v>45247</v>
      </c>
      <c r="B498" s="13">
        <f t="shared" si="59"/>
        <v>11</v>
      </c>
      <c r="C498" s="13">
        <f t="shared" si="60"/>
        <v>2023</v>
      </c>
      <c r="D498">
        <f t="shared" si="61"/>
        <v>202311</v>
      </c>
      <c r="E498">
        <f t="shared" si="62"/>
        <v>4</v>
      </c>
      <c r="F498">
        <f t="shared" si="63"/>
        <v>202304</v>
      </c>
      <c r="G498" t="s">
        <v>684</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80.686599999999999</v>
      </c>
      <c r="FP498" s="7">
        <v>81.22</v>
      </c>
      <c r="FQ498" s="9">
        <v>1.2433000000000001</v>
      </c>
      <c r="FR498" s="7">
        <f t="shared" si="64"/>
        <v>65.326148154106008</v>
      </c>
      <c r="FT498" s="7">
        <v>4.5199999999999996</v>
      </c>
      <c r="FU498" s="7">
        <v>4.0999999999999996</v>
      </c>
      <c r="FV498" s="9">
        <v>80.883600000000001</v>
      </c>
      <c r="FX498" s="9">
        <v>80.61</v>
      </c>
      <c r="FY498" s="9">
        <v>80.349999999999994</v>
      </c>
      <c r="FZ498" s="9">
        <v>79.86</v>
      </c>
      <c r="GA498" s="9">
        <v>78.099999999999994</v>
      </c>
      <c r="GB498" s="9">
        <v>74.86</v>
      </c>
    </row>
    <row r="499" spans="1:184" x14ac:dyDescent="0.35">
      <c r="A499" s="6">
        <f t="shared" si="65"/>
        <v>45250</v>
      </c>
      <c r="B499" s="13">
        <f t="shared" si="59"/>
        <v>11</v>
      </c>
      <c r="C499" s="13">
        <f t="shared" si="60"/>
        <v>2023</v>
      </c>
      <c r="D499">
        <f t="shared" si="61"/>
        <v>202311</v>
      </c>
      <c r="E499">
        <f t="shared" si="62"/>
        <v>4</v>
      </c>
      <c r="F499">
        <f t="shared" si="63"/>
        <v>202304</v>
      </c>
      <c r="G499" t="s">
        <v>685</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80.749399999999994</v>
      </c>
      <c r="FP499" s="7">
        <v>83.25</v>
      </c>
      <c r="FQ499" s="9">
        <v>1.2493000000000001</v>
      </c>
      <c r="FR499" s="7">
        <f t="shared" si="64"/>
        <v>66.637316897462568</v>
      </c>
      <c r="FT499" s="7">
        <v>4.53</v>
      </c>
      <c r="FU499" s="7">
        <v>4.13</v>
      </c>
      <c r="FV499" s="9">
        <v>80.947500000000005</v>
      </c>
      <c r="FX499" s="9">
        <v>82.32</v>
      </c>
      <c r="FY499" s="9">
        <v>82.2</v>
      </c>
      <c r="FZ499" s="9">
        <v>81.59</v>
      </c>
      <c r="GA499" s="9">
        <v>79.58</v>
      </c>
      <c r="GB499" s="9">
        <v>75.959999999999994</v>
      </c>
    </row>
    <row r="500" spans="1:184" x14ac:dyDescent="0.35">
      <c r="A500" s="6">
        <f t="shared" si="65"/>
        <v>45251</v>
      </c>
      <c r="B500" s="13">
        <f t="shared" si="59"/>
        <v>11</v>
      </c>
      <c r="C500" s="13">
        <f t="shared" si="60"/>
        <v>2023</v>
      </c>
      <c r="D500">
        <f t="shared" si="61"/>
        <v>202311</v>
      </c>
      <c r="E500">
        <f t="shared" si="62"/>
        <v>4</v>
      </c>
      <c r="F500">
        <f t="shared" si="63"/>
        <v>202304</v>
      </c>
      <c r="G500" t="s">
        <v>686</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80.985600000000005</v>
      </c>
      <c r="FP500" s="7">
        <v>82.42</v>
      </c>
      <c r="FQ500" s="9">
        <v>1.2533000000000001</v>
      </c>
      <c r="FR500" s="7">
        <f t="shared" si="64"/>
        <v>65.762387297534502</v>
      </c>
      <c r="FT500" s="7">
        <v>4.58</v>
      </c>
      <c r="FU500" s="7">
        <v>4.1399999999999997</v>
      </c>
      <c r="FV500" s="9">
        <v>81.178899999999999</v>
      </c>
      <c r="FX500" s="9">
        <v>82.45</v>
      </c>
      <c r="FY500" s="9">
        <v>82.33</v>
      </c>
      <c r="FZ500" s="9">
        <v>81.69</v>
      </c>
      <c r="GA500" s="9">
        <v>79.64</v>
      </c>
      <c r="GB500" s="9">
        <v>75.88</v>
      </c>
    </row>
    <row r="501" spans="1:184" x14ac:dyDescent="0.35">
      <c r="A501" s="6">
        <f t="shared" si="65"/>
        <v>45252</v>
      </c>
      <c r="B501" s="13">
        <f t="shared" si="59"/>
        <v>11</v>
      </c>
      <c r="C501" s="13">
        <f t="shared" si="60"/>
        <v>2023</v>
      </c>
      <c r="D501">
        <f t="shared" si="61"/>
        <v>202311</v>
      </c>
      <c r="E501">
        <f t="shared" si="62"/>
        <v>4</v>
      </c>
      <c r="F501">
        <f t="shared" si="63"/>
        <v>202304</v>
      </c>
      <c r="G501" t="s">
        <v>687</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80.813199999999995</v>
      </c>
      <c r="FP501" s="7">
        <v>81.760000000000005</v>
      </c>
      <c r="FQ501" s="9">
        <v>1.246</v>
      </c>
      <c r="FR501" s="7">
        <f t="shared" si="64"/>
        <v>65.617977528089895</v>
      </c>
      <c r="FT501" s="7">
        <v>4.6100000000000003</v>
      </c>
      <c r="FU501" s="7">
        <v>4.17</v>
      </c>
      <c r="FV501" s="9">
        <v>80.994699999999995</v>
      </c>
      <c r="FX501" s="9">
        <v>81.96</v>
      </c>
      <c r="FY501" s="9">
        <v>81.7</v>
      </c>
      <c r="FZ501" s="9">
        <v>81.040000000000006</v>
      </c>
      <c r="GA501" s="9">
        <v>79.010000000000005</v>
      </c>
      <c r="GB501" s="9">
        <v>75.319999999999993</v>
      </c>
    </row>
    <row r="502" spans="1:184" x14ac:dyDescent="0.35">
      <c r="A502" s="6">
        <f t="shared" si="65"/>
        <v>45253</v>
      </c>
      <c r="B502" s="13">
        <f t="shared" si="59"/>
        <v>11</v>
      </c>
      <c r="C502" s="13">
        <f t="shared" si="60"/>
        <v>2023</v>
      </c>
      <c r="D502">
        <f t="shared" si="61"/>
        <v>202311</v>
      </c>
      <c r="E502">
        <f t="shared" si="62"/>
        <v>4</v>
      </c>
      <c r="F502">
        <f t="shared" si="63"/>
        <v>202304</v>
      </c>
      <c r="G502" t="s">
        <v>688</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81.124200000000002</v>
      </c>
      <c r="FP502" s="7">
        <v>80.849999999999994</v>
      </c>
      <c r="FQ502" s="9">
        <v>1.2531000000000001</v>
      </c>
      <c r="FR502" s="7">
        <f t="shared" si="64"/>
        <v>64.519990423749093</v>
      </c>
      <c r="FT502" s="7">
        <v>4.7</v>
      </c>
      <c r="FU502" s="7">
        <v>4.25</v>
      </c>
      <c r="FV502" s="9">
        <v>81.307199999999995</v>
      </c>
      <c r="FX502" s="9">
        <v>81.42</v>
      </c>
      <c r="FY502" s="9">
        <v>81.05</v>
      </c>
      <c r="FZ502" s="9">
        <v>80.37</v>
      </c>
      <c r="GA502" s="9">
        <v>78.41</v>
      </c>
      <c r="GB502" s="9">
        <v>74.91</v>
      </c>
    </row>
    <row r="503" spans="1:184" x14ac:dyDescent="0.35">
      <c r="A503" s="6">
        <f t="shared" si="65"/>
        <v>45254</v>
      </c>
      <c r="B503" s="13">
        <f t="shared" si="59"/>
        <v>11</v>
      </c>
      <c r="C503" s="13">
        <f t="shared" si="60"/>
        <v>2023</v>
      </c>
      <c r="D503">
        <f t="shared" si="61"/>
        <v>202311</v>
      </c>
      <c r="E503">
        <f t="shared" si="62"/>
        <v>4</v>
      </c>
      <c r="F503">
        <f t="shared" si="63"/>
        <v>202304</v>
      </c>
      <c r="G503" t="s">
        <v>689</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81.521000000000001</v>
      </c>
      <c r="FP503" s="7">
        <v>79.819999999999993</v>
      </c>
      <c r="FQ503" s="9">
        <v>1.2607999999999999</v>
      </c>
      <c r="FR503" s="7">
        <f t="shared" si="64"/>
        <v>63.309010152284266</v>
      </c>
      <c r="FT503" s="7">
        <v>4.7</v>
      </c>
      <c r="FU503" s="7">
        <v>4.28</v>
      </c>
      <c r="FV503" s="9">
        <v>81.699700000000007</v>
      </c>
      <c r="FX503" s="9">
        <v>80.58</v>
      </c>
      <c r="FY503" s="9">
        <v>80.31</v>
      </c>
      <c r="FZ503" s="9">
        <v>79.77</v>
      </c>
      <c r="GA503" s="9">
        <v>77.94</v>
      </c>
      <c r="GB503" s="9">
        <v>74.45</v>
      </c>
    </row>
    <row r="504" spans="1:184" x14ac:dyDescent="0.35">
      <c r="A504" s="6">
        <f t="shared" si="65"/>
        <v>45257</v>
      </c>
      <c r="B504" s="13">
        <f t="shared" si="59"/>
        <v>11</v>
      </c>
      <c r="C504" s="13">
        <f t="shared" si="60"/>
        <v>2023</v>
      </c>
      <c r="D504">
        <f t="shared" si="61"/>
        <v>202311</v>
      </c>
      <c r="E504">
        <f t="shared" si="62"/>
        <v>4</v>
      </c>
      <c r="F504">
        <f t="shared" si="63"/>
        <v>202304</v>
      </c>
      <c r="G504" t="s">
        <v>690</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81.468199999999996</v>
      </c>
      <c r="FP504" s="7">
        <v>79.489999999999995</v>
      </c>
      <c r="FQ504" s="9">
        <v>1.2606999999999999</v>
      </c>
      <c r="FR504" s="7">
        <f t="shared" si="64"/>
        <v>63.052272546997699</v>
      </c>
      <c r="FT504" s="7">
        <v>4.63</v>
      </c>
      <c r="FU504" s="7">
        <v>4.21</v>
      </c>
      <c r="FV504" s="9">
        <v>81.653599999999997</v>
      </c>
      <c r="FX504" s="9">
        <v>79.98</v>
      </c>
      <c r="FY504" s="9">
        <v>79.73</v>
      </c>
      <c r="FZ504" s="9">
        <v>79.22</v>
      </c>
      <c r="GA504" s="9">
        <v>77.5</v>
      </c>
      <c r="GB504" s="9">
        <v>74.08</v>
      </c>
    </row>
    <row r="505" spans="1:184" x14ac:dyDescent="0.35">
      <c r="A505" s="6">
        <f t="shared" si="65"/>
        <v>45258</v>
      </c>
      <c r="B505" s="13">
        <f t="shared" si="59"/>
        <v>11</v>
      </c>
      <c r="C505" s="13">
        <f t="shared" si="60"/>
        <v>2023</v>
      </c>
      <c r="D505">
        <f t="shared" si="61"/>
        <v>202311</v>
      </c>
      <c r="E505">
        <f t="shared" si="62"/>
        <v>4</v>
      </c>
      <c r="F505">
        <f t="shared" si="63"/>
        <v>202304</v>
      </c>
      <c r="G505" t="s">
        <v>691</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81.716099999999997</v>
      </c>
      <c r="FP505" s="7">
        <v>81.66</v>
      </c>
      <c r="FQ505" s="9">
        <v>1.2683</v>
      </c>
      <c r="FR505" s="7">
        <f t="shared" si="64"/>
        <v>64.385397776551287</v>
      </c>
      <c r="FT505" s="7">
        <v>4.62</v>
      </c>
      <c r="FU505" s="7">
        <v>4.18</v>
      </c>
      <c r="FV505" s="9">
        <v>81.910600000000002</v>
      </c>
      <c r="FX505" s="9">
        <v>81.680000000000007</v>
      </c>
      <c r="FY505" s="9">
        <v>81.23</v>
      </c>
      <c r="FZ505" s="9">
        <v>80.540000000000006</v>
      </c>
      <c r="GA505" s="9">
        <v>78.56</v>
      </c>
      <c r="GB505" s="9">
        <v>74.88</v>
      </c>
    </row>
    <row r="506" spans="1:184" x14ac:dyDescent="0.35">
      <c r="A506" s="6">
        <f t="shared" si="65"/>
        <v>45259</v>
      </c>
      <c r="B506" s="13">
        <f t="shared" si="59"/>
        <v>11</v>
      </c>
      <c r="C506" s="13">
        <f t="shared" si="60"/>
        <v>2023</v>
      </c>
      <c r="D506">
        <f t="shared" si="61"/>
        <v>202311</v>
      </c>
      <c r="E506">
        <f t="shared" si="62"/>
        <v>4</v>
      </c>
      <c r="F506">
        <f t="shared" si="63"/>
        <v>202304</v>
      </c>
      <c r="G506" t="s">
        <v>692</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81.781000000000006</v>
      </c>
      <c r="FP506" s="7">
        <v>82.98</v>
      </c>
      <c r="FQ506" s="9">
        <v>1.2697000000000001</v>
      </c>
      <c r="FR506" s="7">
        <f t="shared" si="64"/>
        <v>65.354020634795617</v>
      </c>
      <c r="FT506" s="7">
        <v>4.54</v>
      </c>
      <c r="FU506" s="7">
        <v>4.09</v>
      </c>
      <c r="FV506" s="9">
        <v>81.975700000000003</v>
      </c>
      <c r="FX506" s="9">
        <v>83.1</v>
      </c>
      <c r="FY506" s="9">
        <v>82.58</v>
      </c>
      <c r="FZ506" s="9">
        <v>81.739999999999995</v>
      </c>
      <c r="GA506" s="9">
        <v>79.680000000000007</v>
      </c>
      <c r="GB506" s="9">
        <v>75.77</v>
      </c>
    </row>
    <row r="507" spans="1:184" x14ac:dyDescent="0.35">
      <c r="A507" s="6">
        <f t="shared" si="65"/>
        <v>45260</v>
      </c>
      <c r="B507" s="13">
        <f t="shared" si="59"/>
        <v>11</v>
      </c>
      <c r="C507" s="13">
        <f t="shared" si="60"/>
        <v>2023</v>
      </c>
      <c r="D507">
        <f t="shared" si="61"/>
        <v>202311</v>
      </c>
      <c r="E507">
        <f t="shared" si="62"/>
        <v>4</v>
      </c>
      <c r="F507">
        <f t="shared" si="63"/>
        <v>202304</v>
      </c>
      <c r="G507" t="s">
        <v>693</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81.792500000000004</v>
      </c>
      <c r="FP507" s="7">
        <v>81.72</v>
      </c>
      <c r="FQ507" s="9">
        <v>1.2656000000000001</v>
      </c>
      <c r="FR507" s="7">
        <f t="shared" si="64"/>
        <v>64.570164348925402</v>
      </c>
      <c r="FT507" s="7">
        <v>4.63</v>
      </c>
      <c r="FU507" s="7">
        <v>4.22</v>
      </c>
      <c r="FV507" s="9">
        <v>81.968500000000006</v>
      </c>
      <c r="FX507" s="9">
        <v>82.83</v>
      </c>
      <c r="FY507" s="9">
        <v>80.58</v>
      </c>
      <c r="FZ507" s="9">
        <v>79.709999999999994</v>
      </c>
      <c r="GA507" s="9">
        <v>77.8</v>
      </c>
      <c r="GB507" s="9">
        <v>74.290000000000006</v>
      </c>
    </row>
    <row r="508" spans="1:184" x14ac:dyDescent="0.35">
      <c r="A508" s="6">
        <f t="shared" si="65"/>
        <v>45261</v>
      </c>
      <c r="B508" s="13">
        <f t="shared" si="59"/>
        <v>12</v>
      </c>
      <c r="C508" s="13">
        <f t="shared" si="60"/>
        <v>2023</v>
      </c>
      <c r="D508">
        <f t="shared" si="61"/>
        <v>202312</v>
      </c>
      <c r="E508">
        <f t="shared" si="62"/>
        <v>4</v>
      </c>
      <c r="F508">
        <f t="shared" si="63"/>
        <v>202304</v>
      </c>
      <c r="G508" t="s">
        <v>694</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81.891000000000005</v>
      </c>
      <c r="FP508" s="7">
        <v>78.72</v>
      </c>
      <c r="FQ508" s="9">
        <v>1.2635000000000001</v>
      </c>
      <c r="FR508" s="7">
        <f t="shared" si="64"/>
        <v>62.303126236644239</v>
      </c>
      <c r="FT508" s="7">
        <v>4.51</v>
      </c>
      <c r="FU508" s="7">
        <v>4.1399999999999997</v>
      </c>
      <c r="FV508" s="9">
        <v>82.077699999999993</v>
      </c>
      <c r="FX508" s="9">
        <v>78.88</v>
      </c>
      <c r="FY508" s="9">
        <v>78.61</v>
      </c>
      <c r="FZ508" s="9">
        <v>78.040000000000006</v>
      </c>
      <c r="GA508" s="9">
        <v>76.28</v>
      </c>
      <c r="GB508" s="9">
        <v>73.12</v>
      </c>
    </row>
    <row r="509" spans="1:184" x14ac:dyDescent="0.35">
      <c r="A509" s="6">
        <f t="shared" si="65"/>
        <v>45264</v>
      </c>
      <c r="B509" s="13">
        <f t="shared" si="59"/>
        <v>12</v>
      </c>
      <c r="C509" s="13">
        <f t="shared" si="60"/>
        <v>2023</v>
      </c>
      <c r="D509">
        <f t="shared" si="61"/>
        <v>202312</v>
      </c>
      <c r="E509">
        <f t="shared" si="62"/>
        <v>4</v>
      </c>
      <c r="F509">
        <f t="shared" si="63"/>
        <v>202304</v>
      </c>
      <c r="G509" t="s">
        <v>695</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81.874499999999998</v>
      </c>
      <c r="FP509" s="7">
        <v>78.16</v>
      </c>
      <c r="FQ509" s="9">
        <v>1.2612000000000001</v>
      </c>
      <c r="FR509" s="7">
        <f t="shared" si="64"/>
        <v>61.972724389470336</v>
      </c>
      <c r="FT509" s="7">
        <v>4.59</v>
      </c>
      <c r="FU509" s="7">
        <v>4.1900000000000004</v>
      </c>
      <c r="FV509" s="9">
        <v>82.050200000000004</v>
      </c>
      <c r="FX509" s="9">
        <v>78.03</v>
      </c>
      <c r="FY509" s="9">
        <v>78.05</v>
      </c>
      <c r="FZ509" s="9">
        <v>77.8</v>
      </c>
      <c r="GA509" s="9">
        <v>76.34</v>
      </c>
      <c r="GB509" s="9">
        <v>73.31</v>
      </c>
    </row>
    <row r="510" spans="1:184" x14ac:dyDescent="0.35">
      <c r="A510" s="6">
        <f t="shared" si="65"/>
        <v>45265</v>
      </c>
      <c r="B510" s="13">
        <f t="shared" si="59"/>
        <v>12</v>
      </c>
      <c r="C510" s="13">
        <f t="shared" si="60"/>
        <v>2023</v>
      </c>
      <c r="D510">
        <f t="shared" si="61"/>
        <v>202312</v>
      </c>
      <c r="E510">
        <f t="shared" si="62"/>
        <v>4</v>
      </c>
      <c r="F510">
        <f t="shared" si="63"/>
        <v>202304</v>
      </c>
      <c r="G510" t="s">
        <v>696</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81.946299999999994</v>
      </c>
      <c r="FP510" s="7">
        <v>77.27</v>
      </c>
      <c r="FQ510" s="9">
        <v>1.2613000000000001</v>
      </c>
      <c r="FR510" s="7">
        <f t="shared" si="64"/>
        <v>61.262189804170291</v>
      </c>
      <c r="FT510" s="7">
        <v>4.49</v>
      </c>
      <c r="FU510" s="7">
        <v>4.03</v>
      </c>
      <c r="FV510" s="9">
        <v>82.112200000000001</v>
      </c>
      <c r="FX510" s="9">
        <v>77.2</v>
      </c>
      <c r="FY510" s="9">
        <v>77.08</v>
      </c>
      <c r="FZ510" s="9">
        <v>76.75</v>
      </c>
      <c r="GA510" s="9">
        <v>75.39</v>
      </c>
      <c r="GB510" s="9">
        <v>72.59</v>
      </c>
    </row>
    <row r="511" spans="1:184" x14ac:dyDescent="0.35">
      <c r="A511" s="6">
        <f t="shared" si="65"/>
        <v>45266</v>
      </c>
      <c r="B511" s="13">
        <f t="shared" si="59"/>
        <v>12</v>
      </c>
      <c r="C511" s="13">
        <f t="shared" si="60"/>
        <v>2023</v>
      </c>
      <c r="D511">
        <f t="shared" si="61"/>
        <v>202312</v>
      </c>
      <c r="E511">
        <f t="shared" si="62"/>
        <v>4</v>
      </c>
      <c r="F511">
        <f t="shared" si="63"/>
        <v>202304</v>
      </c>
      <c r="G511" t="s">
        <v>697</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81.866100000000003</v>
      </c>
      <c r="FP511" s="7">
        <v>74.33</v>
      </c>
      <c r="FQ511" s="9">
        <v>1.2593000000000001</v>
      </c>
      <c r="FR511" s="7">
        <f t="shared" si="64"/>
        <v>59.024855078218053</v>
      </c>
      <c r="FT511" s="7">
        <v>4.47</v>
      </c>
      <c r="FU511" s="7">
        <v>3.95</v>
      </c>
      <c r="FV511" s="9">
        <v>82.041300000000007</v>
      </c>
      <c r="FX511" s="9">
        <v>74.3</v>
      </c>
      <c r="FY511" s="9">
        <v>74.489999999999995</v>
      </c>
      <c r="FZ511" s="9">
        <v>74.459999999999994</v>
      </c>
      <c r="GA511" s="9">
        <v>73.459999999999994</v>
      </c>
      <c r="GB511" s="9">
        <v>71.209999999999994</v>
      </c>
    </row>
    <row r="512" spans="1:184" x14ac:dyDescent="0.35">
      <c r="A512" s="6">
        <f t="shared" si="65"/>
        <v>45267</v>
      </c>
      <c r="B512" s="13">
        <f t="shared" si="59"/>
        <v>12</v>
      </c>
      <c r="C512" s="13">
        <f t="shared" si="60"/>
        <v>2023</v>
      </c>
      <c r="D512">
        <f t="shared" si="61"/>
        <v>202312</v>
      </c>
      <c r="E512">
        <f t="shared" si="62"/>
        <v>4</v>
      </c>
      <c r="F512">
        <f t="shared" si="63"/>
        <v>202304</v>
      </c>
      <c r="G512" t="s">
        <v>701</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81.710599999999999</v>
      </c>
      <c r="FP512" s="7">
        <v>74.209999999999994</v>
      </c>
      <c r="FQ512" s="9">
        <v>1.2574000000000001</v>
      </c>
      <c r="FR512" s="7">
        <f t="shared" si="64"/>
        <v>59.018609829807531</v>
      </c>
      <c r="FT512" s="7">
        <v>4.5</v>
      </c>
      <c r="FU512" s="7">
        <v>3.97</v>
      </c>
      <c r="FV512" s="9">
        <v>81.884200000000007</v>
      </c>
      <c r="FX512" s="9">
        <v>74.05</v>
      </c>
      <c r="FY512" s="9">
        <v>74.33</v>
      </c>
      <c r="FZ512" s="9">
        <v>74.36</v>
      </c>
      <c r="GA512" s="9">
        <v>73.36</v>
      </c>
      <c r="GB512" s="9">
        <v>71.2</v>
      </c>
    </row>
    <row r="513" spans="1:184" x14ac:dyDescent="0.35">
      <c r="A513" s="6">
        <f t="shared" si="65"/>
        <v>45268</v>
      </c>
      <c r="B513" s="13">
        <f t="shared" si="59"/>
        <v>12</v>
      </c>
      <c r="C513" s="13">
        <f t="shared" si="60"/>
        <v>2023</v>
      </c>
      <c r="D513">
        <f t="shared" si="61"/>
        <v>202312</v>
      </c>
      <c r="E513">
        <f t="shared" si="62"/>
        <v>4</v>
      </c>
      <c r="F513">
        <f t="shared" si="63"/>
        <v>202304</v>
      </c>
      <c r="G513" t="s">
        <v>702</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81.642499999999998</v>
      </c>
      <c r="FP513" s="7">
        <v>75.94</v>
      </c>
      <c r="FQ513" s="9">
        <v>1.2546999999999999</v>
      </c>
      <c r="FR513" s="7">
        <f t="shared" si="64"/>
        <v>60.524428150155416</v>
      </c>
      <c r="FT513" s="7">
        <v>4.57</v>
      </c>
      <c r="FU513" s="7">
        <v>4.0199999999999996</v>
      </c>
      <c r="FV513" s="9">
        <v>81.813800000000001</v>
      </c>
      <c r="FX513" s="9">
        <v>75.84</v>
      </c>
      <c r="FY513" s="9">
        <v>76.03</v>
      </c>
      <c r="FZ513" s="9">
        <v>75.87</v>
      </c>
      <c r="GA513" s="9">
        <v>74.61</v>
      </c>
      <c r="GB513" s="9">
        <v>72.17</v>
      </c>
    </row>
    <row r="514" spans="1:184" x14ac:dyDescent="0.35">
      <c r="A514" s="6">
        <f t="shared" si="65"/>
        <v>45271</v>
      </c>
      <c r="B514" s="13">
        <f t="shared" si="59"/>
        <v>12</v>
      </c>
      <c r="C514" s="13">
        <f t="shared" si="60"/>
        <v>2023</v>
      </c>
      <c r="D514">
        <f t="shared" si="61"/>
        <v>202312</v>
      </c>
      <c r="E514">
        <f t="shared" si="62"/>
        <v>4</v>
      </c>
      <c r="F514">
        <f t="shared" si="63"/>
        <v>202304</v>
      </c>
      <c r="G514" t="s">
        <v>703</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81.834599999999995</v>
      </c>
      <c r="FP514" s="7">
        <v>75.75</v>
      </c>
      <c r="FQ514" s="9">
        <v>1.2551000000000001</v>
      </c>
      <c r="FR514" s="7">
        <f t="shared" si="64"/>
        <v>60.35375667277507</v>
      </c>
      <c r="FT514" s="7">
        <v>4.5999999999999996</v>
      </c>
      <c r="FU514" s="7">
        <v>4.08</v>
      </c>
      <c r="FV514" s="9">
        <v>81.995999999999995</v>
      </c>
      <c r="FX514" s="9">
        <v>76.03</v>
      </c>
      <c r="FY514" s="9">
        <v>76.349999999999994</v>
      </c>
      <c r="FZ514" s="9">
        <v>76.33</v>
      </c>
      <c r="GA514" s="9">
        <v>75.2</v>
      </c>
      <c r="GB514" s="9">
        <v>72.66</v>
      </c>
    </row>
    <row r="515" spans="1:184" x14ac:dyDescent="0.35">
      <c r="A515" s="6">
        <f t="shared" si="65"/>
        <v>45272</v>
      </c>
      <c r="B515" s="13">
        <f t="shared" si="59"/>
        <v>12</v>
      </c>
      <c r="C515" s="13">
        <f t="shared" si="60"/>
        <v>2023</v>
      </c>
      <c r="D515">
        <f t="shared" si="61"/>
        <v>202312</v>
      </c>
      <c r="E515">
        <f t="shared" si="62"/>
        <v>4</v>
      </c>
      <c r="F515">
        <f t="shared" si="63"/>
        <v>202304</v>
      </c>
      <c r="G515" t="s">
        <v>704</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81.746700000000004</v>
      </c>
      <c r="FP515" s="7">
        <v>74.11</v>
      </c>
      <c r="FQ515" s="9">
        <v>1.2561</v>
      </c>
      <c r="FR515" s="7">
        <f t="shared" si="64"/>
        <v>59.000079611495899</v>
      </c>
      <c r="FT515" s="7">
        <v>4.51</v>
      </c>
      <c r="FU515" s="7">
        <v>3.99</v>
      </c>
      <c r="FV515" s="9">
        <v>81.9084</v>
      </c>
      <c r="FX515" s="9">
        <v>73.239999999999995</v>
      </c>
      <c r="FY515" s="9">
        <v>73.7</v>
      </c>
      <c r="FZ515" s="9">
        <v>73.959999999999994</v>
      </c>
      <c r="GA515" s="9">
        <v>73.11</v>
      </c>
      <c r="GB515" s="9">
        <v>71.040000000000006</v>
      </c>
    </row>
    <row r="516" spans="1:184" x14ac:dyDescent="0.35">
      <c r="A516" s="6">
        <f t="shared" si="65"/>
        <v>45273</v>
      </c>
      <c r="B516" s="13">
        <f t="shared" si="59"/>
        <v>12</v>
      </c>
      <c r="C516" s="13">
        <f t="shared" si="60"/>
        <v>2023</v>
      </c>
      <c r="D516">
        <f t="shared" si="61"/>
        <v>202312</v>
      </c>
      <c r="E516">
        <f t="shared" si="62"/>
        <v>4</v>
      </c>
      <c r="F516">
        <f t="shared" si="63"/>
        <v>202304</v>
      </c>
      <c r="G516" t="s">
        <v>705</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81.4422</v>
      </c>
      <c r="FP516" s="7">
        <v>74.14</v>
      </c>
      <c r="FQ516" s="9">
        <v>1.2525999999999999</v>
      </c>
      <c r="FR516" s="7">
        <f t="shared" si="64"/>
        <v>59.188887114801219</v>
      </c>
      <c r="FT516" s="7">
        <v>4.3600000000000003</v>
      </c>
      <c r="FU516" s="7">
        <v>3.83</v>
      </c>
      <c r="FV516" s="9">
        <v>81.603700000000003</v>
      </c>
      <c r="FX516" s="9">
        <v>74.260000000000005</v>
      </c>
      <c r="FY516" s="9">
        <v>74.709999999999994</v>
      </c>
      <c r="FZ516" s="9">
        <v>75</v>
      </c>
      <c r="GA516" s="9">
        <v>74.14</v>
      </c>
      <c r="GB516" s="9">
        <v>71.92</v>
      </c>
    </row>
    <row r="517" spans="1:184" x14ac:dyDescent="0.35">
      <c r="A517" s="6">
        <f t="shared" si="65"/>
        <v>45274</v>
      </c>
      <c r="B517" s="13">
        <f t="shared" si="59"/>
        <v>12</v>
      </c>
      <c r="C517" s="13">
        <f t="shared" si="60"/>
        <v>2023</v>
      </c>
      <c r="D517">
        <f t="shared" si="61"/>
        <v>202312</v>
      </c>
      <c r="E517">
        <f t="shared" si="62"/>
        <v>4</v>
      </c>
      <c r="F517">
        <f t="shared" si="63"/>
        <v>202304</v>
      </c>
      <c r="G517" t="s">
        <v>706</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81.929400000000001</v>
      </c>
      <c r="FP517" s="7">
        <v>77.05</v>
      </c>
      <c r="FQ517" s="9">
        <v>1.276</v>
      </c>
      <c r="FR517" s="7">
        <f t="shared" si="64"/>
        <v>60.384012539184951</v>
      </c>
      <c r="FT517" s="7">
        <v>4.34</v>
      </c>
      <c r="FU517" s="7">
        <v>3.79</v>
      </c>
      <c r="FV517" s="9">
        <v>82.119399999999999</v>
      </c>
      <c r="FX517" s="9">
        <v>76.61</v>
      </c>
      <c r="FY517" s="9">
        <v>77.010000000000005</v>
      </c>
      <c r="FZ517" s="9">
        <v>77.09</v>
      </c>
      <c r="GA517" s="9">
        <v>75.930000000000007</v>
      </c>
      <c r="GB517" s="9">
        <v>73.36</v>
      </c>
    </row>
    <row r="518" spans="1:184" x14ac:dyDescent="0.35">
      <c r="A518" s="6">
        <f t="shared" si="65"/>
        <v>45275</v>
      </c>
      <c r="B518" s="13">
        <f t="shared" si="59"/>
        <v>12</v>
      </c>
      <c r="C518" s="13">
        <f t="shared" si="60"/>
        <v>2023</v>
      </c>
      <c r="D518">
        <f t="shared" si="61"/>
        <v>202312</v>
      </c>
      <c r="E518">
        <f t="shared" si="62"/>
        <v>4</v>
      </c>
      <c r="F518">
        <f t="shared" si="63"/>
        <v>202304</v>
      </c>
      <c r="G518" t="s">
        <v>707</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81.845500000000001</v>
      </c>
      <c r="FP518" s="7">
        <v>76.84</v>
      </c>
      <c r="FQ518" s="9">
        <v>1.2699</v>
      </c>
      <c r="FR518" s="7">
        <f t="shared" si="64"/>
        <v>60.508701472556893</v>
      </c>
      <c r="FT518" s="7">
        <v>4.29</v>
      </c>
      <c r="FU518" s="7">
        <v>3.7</v>
      </c>
      <c r="FV518" s="9">
        <v>82.0244</v>
      </c>
      <c r="FX518" s="9">
        <v>76.55</v>
      </c>
      <c r="FY518" s="9">
        <v>76.92</v>
      </c>
      <c r="FZ518" s="9">
        <v>76.989999999999995</v>
      </c>
      <c r="GA518" s="9">
        <v>75.790000000000006</v>
      </c>
      <c r="GB518" s="9">
        <v>73.239999999999995</v>
      </c>
    </row>
    <row r="519" spans="1:184" x14ac:dyDescent="0.35">
      <c r="A519" s="6">
        <f t="shared" si="65"/>
        <v>45278</v>
      </c>
      <c r="B519" s="13">
        <f t="shared" si="59"/>
        <v>12</v>
      </c>
      <c r="C519" s="13">
        <f t="shared" si="60"/>
        <v>2023</v>
      </c>
      <c r="D519">
        <f t="shared" si="61"/>
        <v>202312</v>
      </c>
      <c r="E519">
        <f t="shared" si="62"/>
        <v>4</v>
      </c>
      <c r="F519">
        <f t="shared" si="63"/>
        <v>202304</v>
      </c>
      <c r="G519" t="s">
        <v>708</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81.573800000000006</v>
      </c>
      <c r="FP519" s="7">
        <v>78.89</v>
      </c>
      <c r="FQ519" s="9">
        <v>1.2645</v>
      </c>
      <c r="FR519" s="7">
        <f t="shared" si="64"/>
        <v>62.388295769078688</v>
      </c>
      <c r="FT519" s="7">
        <v>4.33</v>
      </c>
      <c r="FU519" s="7">
        <v>3.71</v>
      </c>
      <c r="FV519" s="9">
        <v>81.740300000000005</v>
      </c>
      <c r="FX519" s="9">
        <v>77.95</v>
      </c>
      <c r="FY519" s="9">
        <v>78.209999999999994</v>
      </c>
      <c r="FZ519" s="9">
        <v>78.19</v>
      </c>
      <c r="GA519" s="9">
        <v>76.739999999999995</v>
      </c>
      <c r="GB519" s="9">
        <v>73.84</v>
      </c>
    </row>
    <row r="520" spans="1:184" x14ac:dyDescent="0.35">
      <c r="A520" s="6">
        <f t="shared" si="65"/>
        <v>45279</v>
      </c>
      <c r="B520" s="13">
        <f t="shared" si="59"/>
        <v>12</v>
      </c>
      <c r="C520" s="13">
        <f t="shared" si="60"/>
        <v>2023</v>
      </c>
      <c r="D520">
        <f t="shared" si="61"/>
        <v>202312</v>
      </c>
      <c r="E520">
        <f t="shared" si="62"/>
        <v>4</v>
      </c>
      <c r="F520">
        <f t="shared" si="63"/>
        <v>202304</v>
      </c>
      <c r="G520" t="s">
        <v>709</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81.838499999999996</v>
      </c>
      <c r="FP520" s="7">
        <v>79.819999999999993</v>
      </c>
      <c r="FQ520" s="9">
        <v>1.2739</v>
      </c>
      <c r="FR520" s="7">
        <f t="shared" si="64"/>
        <v>62.657979433236513</v>
      </c>
      <c r="FT520" s="7">
        <v>4.3099999999999996</v>
      </c>
      <c r="FU520" s="7">
        <v>3.68</v>
      </c>
      <c r="FV520" s="9">
        <v>82.020099999999999</v>
      </c>
      <c r="FX520" s="9">
        <v>79.23</v>
      </c>
      <c r="FY520" s="9">
        <v>79.41</v>
      </c>
      <c r="FZ520" s="9">
        <v>79.27</v>
      </c>
      <c r="GA520" s="9">
        <v>77.650000000000006</v>
      </c>
      <c r="GB520" s="9">
        <v>74.459999999999994</v>
      </c>
    </row>
    <row r="521" spans="1:184" x14ac:dyDescent="0.35">
      <c r="A521" s="6">
        <f t="shared" si="65"/>
        <v>45280</v>
      </c>
      <c r="B521" s="13">
        <f t="shared" si="59"/>
        <v>12</v>
      </c>
      <c r="C521" s="13">
        <f t="shared" si="60"/>
        <v>2023</v>
      </c>
      <c r="D521">
        <f t="shared" si="61"/>
        <v>202312</v>
      </c>
      <c r="E521">
        <f t="shared" si="62"/>
        <v>4</v>
      </c>
      <c r="F521">
        <f t="shared" si="63"/>
        <v>202304</v>
      </c>
      <c r="G521" t="s">
        <v>710</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81.458399999999997</v>
      </c>
      <c r="FP521" s="7">
        <v>81.099999999999994</v>
      </c>
      <c r="FQ521" s="9">
        <v>1.2667999999999999</v>
      </c>
      <c r="FR521" s="7">
        <f t="shared" si="64"/>
        <v>64.019576886643506</v>
      </c>
      <c r="FT521" s="7">
        <v>4.09</v>
      </c>
      <c r="FU521" s="7">
        <v>3.52</v>
      </c>
      <c r="FV521" s="9">
        <v>81.639899999999997</v>
      </c>
      <c r="FX521" s="9">
        <v>79.7</v>
      </c>
      <c r="FY521" s="9">
        <v>79.59</v>
      </c>
      <c r="FZ521" s="9">
        <v>79.260000000000005</v>
      </c>
      <c r="GA521" s="9">
        <v>77.489999999999995</v>
      </c>
      <c r="GB521" s="9">
        <v>74.22</v>
      </c>
    </row>
    <row r="522" spans="1:184" x14ac:dyDescent="0.35">
      <c r="A522" s="6">
        <f t="shared" si="65"/>
        <v>45281</v>
      </c>
      <c r="B522" s="13">
        <f t="shared" ref="B522:B585" si="66">MONTH(A522)</f>
        <v>12</v>
      </c>
      <c r="C522" s="13">
        <f t="shared" ref="C522:C585" si="67">YEAR(A522)</f>
        <v>2023</v>
      </c>
      <c r="D522">
        <f t="shared" ref="D522:D585" si="68">C522*100+B522</f>
        <v>202312</v>
      </c>
      <c r="E522">
        <f t="shared" ref="E522:E585" si="69">IF(B522&lt;4,1,IF(B522&lt;7,2,IF(B522&lt;10,3,4)))</f>
        <v>4</v>
      </c>
      <c r="F522">
        <f t="shared" ref="F522:F585" si="70">C522*100+E522</f>
        <v>202304</v>
      </c>
      <c r="G522" t="s">
        <v>711</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81.284000000000006</v>
      </c>
      <c r="FP522" s="7">
        <v>80.73</v>
      </c>
      <c r="FQ522" s="9">
        <v>1.2656000000000001</v>
      </c>
      <c r="FR522" s="7">
        <f t="shared" ref="FR522:FR585" si="71">FP522/FQ522</f>
        <v>63.787926675094816</v>
      </c>
      <c r="FT522" s="7">
        <v>4.07</v>
      </c>
      <c r="FU522" s="7">
        <v>3.54</v>
      </c>
      <c r="FV522" s="9">
        <v>81.462199999999996</v>
      </c>
      <c r="FX522" s="9">
        <v>79.39</v>
      </c>
      <c r="FY522" s="9">
        <v>79</v>
      </c>
      <c r="FZ522" s="9">
        <v>78.62</v>
      </c>
      <c r="GA522" s="9">
        <v>76.89</v>
      </c>
      <c r="GB522" s="9">
        <v>73.66</v>
      </c>
    </row>
    <row r="523" spans="1:184" x14ac:dyDescent="0.35">
      <c r="A523" s="6">
        <f t="shared" si="65"/>
        <v>45282</v>
      </c>
      <c r="B523" s="13">
        <f t="shared" si="66"/>
        <v>12</v>
      </c>
      <c r="C523" s="13">
        <f t="shared" si="67"/>
        <v>2023</v>
      </c>
      <c r="D523">
        <f t="shared" si="68"/>
        <v>202312</v>
      </c>
      <c r="E523">
        <f t="shared" si="69"/>
        <v>4</v>
      </c>
      <c r="F523">
        <f t="shared" si="70"/>
        <v>202304</v>
      </c>
      <c r="G523" t="s">
        <v>712</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81.590900000000005</v>
      </c>
      <c r="FP523" s="7">
        <v>80.23</v>
      </c>
      <c r="FQ523" s="9">
        <v>1.2716000000000001</v>
      </c>
      <c r="FR523" s="7">
        <f t="shared" si="71"/>
        <v>63.093740169864738</v>
      </c>
      <c r="FT523" s="7">
        <v>4.03</v>
      </c>
      <c r="FU523" s="7">
        <v>3.51</v>
      </c>
      <c r="FV523" s="9">
        <v>81.771500000000003</v>
      </c>
      <c r="FX523" s="9">
        <v>79.069999999999993</v>
      </c>
      <c r="FY523" s="9">
        <v>78.64</v>
      </c>
      <c r="FZ523" s="9">
        <v>78.12</v>
      </c>
      <c r="GA523" s="9">
        <v>76.209999999999994</v>
      </c>
      <c r="GB523" s="9">
        <v>72.97</v>
      </c>
    </row>
    <row r="524" spans="1:184" x14ac:dyDescent="0.35">
      <c r="A524" s="6">
        <f t="shared" si="65"/>
        <v>45285</v>
      </c>
      <c r="B524" s="13">
        <f t="shared" si="66"/>
        <v>12</v>
      </c>
      <c r="C524" s="13">
        <f t="shared" si="67"/>
        <v>2023</v>
      </c>
      <c r="D524">
        <f t="shared" si="68"/>
        <v>202312</v>
      </c>
      <c r="E524">
        <f t="shared" si="69"/>
        <v>4</v>
      </c>
      <c r="F524">
        <f t="shared" si="70"/>
        <v>202304</v>
      </c>
      <c r="G524" t="s">
        <v>713</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71"/>
        <v>#N/A</v>
      </c>
      <c r="FT524" s="7" t="e">
        <v>#N/A</v>
      </c>
      <c r="FU524" s="7">
        <v>3.5</v>
      </c>
      <c r="FV524" s="9" t="e">
        <v>#N/A</v>
      </c>
      <c r="FX524" s="9" t="e">
        <v>#N/A</v>
      </c>
      <c r="FY524" s="9" t="e">
        <v>#N/A</v>
      </c>
      <c r="FZ524" s="9" t="e">
        <v>#N/A</v>
      </c>
      <c r="GA524" s="9" t="e">
        <v>#N/A</v>
      </c>
      <c r="GB524" s="9" t="e">
        <v>#N/A</v>
      </c>
    </row>
    <row r="525" spans="1:184" x14ac:dyDescent="0.35">
      <c r="A525" s="6">
        <f t="shared" si="65"/>
        <v>45286</v>
      </c>
      <c r="B525" s="13">
        <f t="shared" si="66"/>
        <v>12</v>
      </c>
      <c r="C525" s="13">
        <f t="shared" si="67"/>
        <v>2023</v>
      </c>
      <c r="D525">
        <f t="shared" si="68"/>
        <v>202312</v>
      </c>
      <c r="E525">
        <f t="shared" si="69"/>
        <v>4</v>
      </c>
      <c r="F525">
        <f t="shared" si="70"/>
        <v>202304</v>
      </c>
      <c r="G525" t="s">
        <v>714</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71"/>
        <v>#N/A</v>
      </c>
      <c r="FT525" s="7" t="e">
        <v>#N/A</v>
      </c>
      <c r="FU525" s="7" t="e">
        <v>#N/A</v>
      </c>
      <c r="FV525" s="9" t="e">
        <v>#N/A</v>
      </c>
      <c r="FX525" s="9">
        <v>81.069999999999993</v>
      </c>
      <c r="FY525" s="9">
        <v>80.66</v>
      </c>
      <c r="FZ525" s="9">
        <v>79.95</v>
      </c>
      <c r="GA525" s="9">
        <v>77.67</v>
      </c>
      <c r="GB525" s="9">
        <v>73.92</v>
      </c>
    </row>
    <row r="526" spans="1:184" x14ac:dyDescent="0.35">
      <c r="A526" s="6">
        <f t="shared" si="65"/>
        <v>45287</v>
      </c>
      <c r="B526" s="13">
        <f t="shared" si="66"/>
        <v>12</v>
      </c>
      <c r="C526" s="13">
        <f t="shared" si="67"/>
        <v>2023</v>
      </c>
      <c r="D526">
        <f t="shared" si="68"/>
        <v>202312</v>
      </c>
      <c r="E526">
        <f t="shared" si="69"/>
        <v>4</v>
      </c>
      <c r="F526">
        <f t="shared" si="70"/>
        <v>202304</v>
      </c>
      <c r="G526" t="s">
        <v>715</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81.653999999999996</v>
      </c>
      <c r="FP526" s="7">
        <v>80.97</v>
      </c>
      <c r="FQ526" s="9">
        <v>1.2788999999999999</v>
      </c>
      <c r="FR526" s="7">
        <f t="shared" si="71"/>
        <v>63.312221440300263</v>
      </c>
      <c r="FT526" s="7">
        <v>3.98</v>
      </c>
      <c r="FU526" s="7">
        <v>3.45</v>
      </c>
      <c r="FV526" s="9">
        <v>81.843699999999998</v>
      </c>
      <c r="FX526" s="9">
        <v>79.650000000000006</v>
      </c>
      <c r="FY526" s="9">
        <v>79.41</v>
      </c>
      <c r="FZ526" s="9">
        <v>78.87</v>
      </c>
      <c r="GA526" s="9">
        <v>76.900000000000006</v>
      </c>
      <c r="GB526" s="9">
        <v>73.47</v>
      </c>
    </row>
    <row r="527" spans="1:184" x14ac:dyDescent="0.35">
      <c r="A527" s="6">
        <f t="shared" ref="A527:A590" si="72">+A522+7</f>
        <v>45288</v>
      </c>
      <c r="B527" s="13">
        <f t="shared" si="66"/>
        <v>12</v>
      </c>
      <c r="C527" s="13">
        <f t="shared" si="67"/>
        <v>2023</v>
      </c>
      <c r="D527">
        <f t="shared" si="68"/>
        <v>202312</v>
      </c>
      <c r="E527">
        <f t="shared" si="69"/>
        <v>4</v>
      </c>
      <c r="F527">
        <f t="shared" si="70"/>
        <v>202304</v>
      </c>
      <c r="G527" t="s">
        <v>716</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81.427499999999995</v>
      </c>
      <c r="FP527" s="7">
        <v>79.040000000000006</v>
      </c>
      <c r="FQ527" s="9">
        <v>1.2769999999999999</v>
      </c>
      <c r="FR527" s="7">
        <f t="shared" si="71"/>
        <v>61.895066562255295</v>
      </c>
      <c r="FT527" s="7">
        <v>4</v>
      </c>
      <c r="FU527" s="7">
        <v>3.5</v>
      </c>
      <c r="FV527" s="9">
        <v>81.622699999999995</v>
      </c>
      <c r="FX527" s="9">
        <v>78.39</v>
      </c>
      <c r="FY527" s="9">
        <v>77.040000000000006</v>
      </c>
      <c r="FZ527" s="9">
        <v>76.64</v>
      </c>
      <c r="GA527" s="9">
        <v>74.930000000000007</v>
      </c>
      <c r="GB527" s="9">
        <v>72.010000000000005</v>
      </c>
    </row>
    <row r="528" spans="1:184" x14ac:dyDescent="0.35">
      <c r="A528" s="6">
        <f t="shared" si="72"/>
        <v>45289</v>
      </c>
      <c r="B528" s="13">
        <f t="shared" si="66"/>
        <v>12</v>
      </c>
      <c r="C528" s="13">
        <f t="shared" si="67"/>
        <v>2023</v>
      </c>
      <c r="D528">
        <f t="shared" si="68"/>
        <v>202312</v>
      </c>
      <c r="E528">
        <f t="shared" si="69"/>
        <v>4</v>
      </c>
      <c r="F528">
        <f t="shared" si="70"/>
        <v>202304</v>
      </c>
      <c r="G528" t="s">
        <v>717</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81.546999999999997</v>
      </c>
      <c r="FP528" s="7">
        <v>77.69</v>
      </c>
      <c r="FQ528" s="9">
        <v>1.2746999999999999</v>
      </c>
      <c r="FR528" s="7">
        <f t="shared" si="71"/>
        <v>60.947673962500978</v>
      </c>
      <c r="FT528" s="7">
        <v>3.98</v>
      </c>
      <c r="FU528" s="7">
        <v>3.54</v>
      </c>
      <c r="FV528" s="9">
        <v>81.748500000000007</v>
      </c>
      <c r="FX528" s="9">
        <v>77.040000000000006</v>
      </c>
      <c r="FY528" s="9">
        <v>76.790000000000006</v>
      </c>
      <c r="FZ528" s="9">
        <v>76.17</v>
      </c>
      <c r="GA528" s="9">
        <v>74.39</v>
      </c>
      <c r="GB528" s="9">
        <v>71.59</v>
      </c>
    </row>
    <row r="529" spans="1:184" x14ac:dyDescent="0.35">
      <c r="A529" s="6">
        <f t="shared" si="72"/>
        <v>45292</v>
      </c>
      <c r="B529" s="13">
        <f t="shared" si="66"/>
        <v>1</v>
      </c>
      <c r="C529" s="13">
        <f t="shared" si="67"/>
        <v>2024</v>
      </c>
      <c r="D529">
        <f t="shared" si="68"/>
        <v>202401</v>
      </c>
      <c r="E529">
        <f t="shared" si="69"/>
        <v>1</v>
      </c>
      <c r="F529">
        <f t="shared" si="70"/>
        <v>202401</v>
      </c>
      <c r="G529" t="s">
        <v>718</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71"/>
        <v>#N/A</v>
      </c>
      <c r="FT529" s="7" t="e">
        <v>#N/A</v>
      </c>
      <c r="FU529" s="7" t="e">
        <v>#N/A</v>
      </c>
      <c r="FV529" s="9" t="e">
        <v>#N/A</v>
      </c>
      <c r="FX529" s="9" t="e">
        <v>#N/A</v>
      </c>
      <c r="FY529" s="9" t="e">
        <v>#N/A</v>
      </c>
      <c r="FZ529" s="9" t="e">
        <v>#N/A</v>
      </c>
      <c r="GA529" s="9" t="e">
        <v>#N/A</v>
      </c>
      <c r="GB529" s="9" t="e">
        <v>#N/A</v>
      </c>
    </row>
    <row r="530" spans="1:184" x14ac:dyDescent="0.35">
      <c r="A530" s="6">
        <f t="shared" si="72"/>
        <v>45293</v>
      </c>
      <c r="B530" s="13">
        <f t="shared" si="66"/>
        <v>1</v>
      </c>
      <c r="C530" s="13">
        <f t="shared" si="67"/>
        <v>2024</v>
      </c>
      <c r="D530">
        <f t="shared" si="68"/>
        <v>202401</v>
      </c>
      <c r="E530">
        <f t="shared" si="69"/>
        <v>1</v>
      </c>
      <c r="F530">
        <f t="shared" si="70"/>
        <v>202401</v>
      </c>
      <c r="G530" t="s">
        <v>719</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81.287400000000005</v>
      </c>
      <c r="FP530" s="7">
        <v>76.239999999999995</v>
      </c>
      <c r="FQ530" s="9">
        <v>1.2625</v>
      </c>
      <c r="FR530" s="7">
        <f t="shared" si="71"/>
        <v>60.388118811881185</v>
      </c>
      <c r="FT530" s="7">
        <v>4.0599999999999996</v>
      </c>
      <c r="FU530" s="7">
        <v>3.65</v>
      </c>
      <c r="FV530" s="9">
        <v>81.480800000000002</v>
      </c>
      <c r="FX530" s="9">
        <v>75.89</v>
      </c>
      <c r="FY530" s="9">
        <v>75.819999999999993</v>
      </c>
      <c r="FZ530" s="9">
        <v>75.34</v>
      </c>
      <c r="GA530" s="9">
        <v>73.72</v>
      </c>
      <c r="GB530" s="9">
        <v>71.239999999999995</v>
      </c>
    </row>
    <row r="531" spans="1:184" x14ac:dyDescent="0.35">
      <c r="A531" s="6">
        <f t="shared" si="72"/>
        <v>45294</v>
      </c>
      <c r="B531" s="13">
        <f t="shared" si="66"/>
        <v>1</v>
      </c>
      <c r="C531" s="13">
        <f t="shared" si="67"/>
        <v>2024</v>
      </c>
      <c r="D531">
        <f t="shared" si="68"/>
        <v>202401</v>
      </c>
      <c r="E531">
        <f t="shared" si="69"/>
        <v>1</v>
      </c>
      <c r="F531">
        <f t="shared" si="70"/>
        <v>202401</v>
      </c>
      <c r="G531" t="s">
        <v>720</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81.539400000000001</v>
      </c>
      <c r="FP531" s="7">
        <v>77.180000000000007</v>
      </c>
      <c r="FQ531" s="9">
        <v>1.2627999999999999</v>
      </c>
      <c r="FR531" s="7">
        <f t="shared" si="71"/>
        <v>61.118150142540394</v>
      </c>
      <c r="FT531" s="7">
        <v>4.07</v>
      </c>
      <c r="FU531" s="7">
        <v>3.61</v>
      </c>
      <c r="FV531" s="9">
        <v>81.729299999999995</v>
      </c>
      <c r="FX531" s="9">
        <v>78.25</v>
      </c>
      <c r="FY531" s="9">
        <v>78.040000000000006</v>
      </c>
      <c r="FZ531" s="9">
        <v>77.44</v>
      </c>
      <c r="GA531" s="9">
        <v>75.63</v>
      </c>
      <c r="GB531" s="9">
        <v>72.72</v>
      </c>
    </row>
    <row r="532" spans="1:184" x14ac:dyDescent="0.35">
      <c r="A532" s="6">
        <f t="shared" si="72"/>
        <v>45295</v>
      </c>
      <c r="B532" s="13">
        <f t="shared" si="66"/>
        <v>1</v>
      </c>
      <c r="C532" s="13">
        <f t="shared" si="67"/>
        <v>2024</v>
      </c>
      <c r="D532">
        <f t="shared" si="68"/>
        <v>202401</v>
      </c>
      <c r="E532">
        <f t="shared" si="69"/>
        <v>1</v>
      </c>
      <c r="F532">
        <f t="shared" si="70"/>
        <v>202401</v>
      </c>
      <c r="G532" t="s">
        <v>721</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81.812399999999997</v>
      </c>
      <c r="FP532" s="7">
        <v>75.790000000000006</v>
      </c>
      <c r="FQ532" s="9">
        <v>1.2699</v>
      </c>
      <c r="FR532" s="7">
        <f t="shared" si="71"/>
        <v>59.681864713756994</v>
      </c>
      <c r="FT532" s="7">
        <v>4.22</v>
      </c>
      <c r="FU532" s="7">
        <v>3.74</v>
      </c>
      <c r="FV532" s="9">
        <v>82.004999999999995</v>
      </c>
      <c r="FX532" s="9">
        <v>77.59</v>
      </c>
      <c r="FY532" s="9">
        <v>77.260000000000005</v>
      </c>
      <c r="FZ532" s="9">
        <v>76.599999999999994</v>
      </c>
      <c r="GA532" s="9">
        <v>74.790000000000006</v>
      </c>
      <c r="GB532" s="9">
        <v>72</v>
      </c>
    </row>
    <row r="533" spans="1:184" x14ac:dyDescent="0.35">
      <c r="A533" s="6">
        <f t="shared" si="72"/>
        <v>45296</v>
      </c>
      <c r="B533" s="13">
        <f t="shared" si="66"/>
        <v>1</v>
      </c>
      <c r="C533" s="13">
        <f t="shared" si="67"/>
        <v>2024</v>
      </c>
      <c r="D533">
        <f t="shared" si="68"/>
        <v>202401</v>
      </c>
      <c r="E533">
        <f t="shared" si="69"/>
        <v>1</v>
      </c>
      <c r="F533">
        <f t="shared" si="70"/>
        <v>202401</v>
      </c>
      <c r="G533" t="s">
        <v>722</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81.987799999999993</v>
      </c>
      <c r="FP533" s="7">
        <v>78.31</v>
      </c>
      <c r="FQ533" s="9">
        <v>1.2751999999999999</v>
      </c>
      <c r="FR533" s="7">
        <f t="shared" si="71"/>
        <v>61.409974905897123</v>
      </c>
      <c r="FT533" s="7">
        <v>4.24</v>
      </c>
      <c r="FU533" s="7">
        <v>3.81</v>
      </c>
      <c r="FV533" s="9">
        <v>82.194999999999993</v>
      </c>
      <c r="FX533" s="9">
        <v>78.760000000000005</v>
      </c>
      <c r="FY533" s="9">
        <v>78.349999999999994</v>
      </c>
      <c r="FZ533" s="9">
        <v>77.55</v>
      </c>
      <c r="GA533" s="9">
        <v>75.59</v>
      </c>
      <c r="GB533" s="9">
        <v>72.540000000000006</v>
      </c>
    </row>
    <row r="534" spans="1:184" x14ac:dyDescent="0.35">
      <c r="A534" s="6">
        <f t="shared" si="72"/>
        <v>45299</v>
      </c>
      <c r="B534" s="13">
        <f t="shared" si="66"/>
        <v>1</v>
      </c>
      <c r="C534" s="13">
        <f t="shared" si="67"/>
        <v>2024</v>
      </c>
      <c r="D534">
        <f t="shared" si="68"/>
        <v>202401</v>
      </c>
      <c r="E534">
        <f t="shared" si="69"/>
        <v>1</v>
      </c>
      <c r="F534">
        <f t="shared" si="70"/>
        <v>202401</v>
      </c>
      <c r="G534" t="s">
        <v>723</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82.036799999999999</v>
      </c>
      <c r="FP534" s="7">
        <v>75.47</v>
      </c>
      <c r="FQ534" s="9">
        <v>1.2749999999999999</v>
      </c>
      <c r="FR534" s="7">
        <f t="shared" si="71"/>
        <v>59.192156862745101</v>
      </c>
      <c r="FT534" s="7">
        <v>4.1900000000000004</v>
      </c>
      <c r="FU534" s="7">
        <v>3.77</v>
      </c>
      <c r="FV534" s="9">
        <v>82.242999999999995</v>
      </c>
      <c r="FX534" s="9">
        <v>76.12</v>
      </c>
      <c r="FY534" s="9">
        <v>75.75</v>
      </c>
      <c r="FZ534" s="9">
        <v>75.12</v>
      </c>
      <c r="GA534" s="9">
        <v>73.53</v>
      </c>
      <c r="GB534" s="9">
        <v>71.09</v>
      </c>
    </row>
    <row r="535" spans="1:184" x14ac:dyDescent="0.35">
      <c r="A535" s="6">
        <f t="shared" si="72"/>
        <v>45300</v>
      </c>
      <c r="B535" s="13">
        <f t="shared" si="66"/>
        <v>1</v>
      </c>
      <c r="C535" s="13">
        <f t="shared" si="67"/>
        <v>2024</v>
      </c>
      <c r="D535">
        <f t="shared" si="68"/>
        <v>202401</v>
      </c>
      <c r="E535">
        <f t="shared" si="69"/>
        <v>1</v>
      </c>
      <c r="F535">
        <f t="shared" si="70"/>
        <v>202401</v>
      </c>
      <c r="G535" t="s">
        <v>724</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82.016000000000005</v>
      </c>
      <c r="FP535" s="7">
        <v>77.97</v>
      </c>
      <c r="FQ535" s="9">
        <v>1.2704</v>
      </c>
      <c r="FR535" s="7">
        <f t="shared" si="71"/>
        <v>61.374370277078086</v>
      </c>
      <c r="FT535" s="7">
        <v>4.21</v>
      </c>
      <c r="FU535" s="7">
        <v>3.79</v>
      </c>
      <c r="FV535" s="9">
        <v>82.212900000000005</v>
      </c>
      <c r="FX535" s="9">
        <v>77.59</v>
      </c>
      <c r="FY535" s="9">
        <v>77.03</v>
      </c>
      <c r="FZ535" s="9">
        <v>76.23</v>
      </c>
      <c r="GA535" s="9">
        <v>74.38</v>
      </c>
      <c r="GB535" s="9">
        <v>71.64</v>
      </c>
    </row>
    <row r="536" spans="1:184" x14ac:dyDescent="0.35">
      <c r="A536" s="6">
        <f t="shared" si="72"/>
        <v>45301</v>
      </c>
      <c r="B536" s="13">
        <f t="shared" si="66"/>
        <v>1</v>
      </c>
      <c r="C536" s="13">
        <f t="shared" si="67"/>
        <v>2024</v>
      </c>
      <c r="D536">
        <f t="shared" si="68"/>
        <v>202401</v>
      </c>
      <c r="E536">
        <f t="shared" si="69"/>
        <v>1</v>
      </c>
      <c r="F536">
        <f t="shared" si="70"/>
        <v>202401</v>
      </c>
      <c r="G536" t="s">
        <v>725</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82.056100000000001</v>
      </c>
      <c r="FP536" s="7">
        <v>78.459999999999994</v>
      </c>
      <c r="FQ536" s="9">
        <v>1.2736000000000001</v>
      </c>
      <c r="FR536" s="7">
        <f t="shared" si="71"/>
        <v>61.60489949748743</v>
      </c>
      <c r="FT536" s="7">
        <v>4.22</v>
      </c>
      <c r="FU536" s="7">
        <v>3.82</v>
      </c>
      <c r="FV536" s="9">
        <v>82.2517</v>
      </c>
      <c r="FX536" s="9">
        <v>76.8</v>
      </c>
      <c r="FY536" s="9">
        <v>76.23</v>
      </c>
      <c r="FZ536" s="9">
        <v>75.510000000000005</v>
      </c>
      <c r="GA536" s="9">
        <v>73.760000000000005</v>
      </c>
      <c r="GB536" s="9">
        <v>71.22</v>
      </c>
    </row>
    <row r="537" spans="1:184" x14ac:dyDescent="0.35">
      <c r="A537" s="6">
        <f t="shared" si="72"/>
        <v>45302</v>
      </c>
      <c r="B537" s="13">
        <f t="shared" si="66"/>
        <v>1</v>
      </c>
      <c r="C537" s="13">
        <f t="shared" si="67"/>
        <v>2024</v>
      </c>
      <c r="D537">
        <f t="shared" si="68"/>
        <v>202401</v>
      </c>
      <c r="E537">
        <f t="shared" si="69"/>
        <v>1</v>
      </c>
      <c r="F537">
        <f t="shared" si="70"/>
        <v>202401</v>
      </c>
      <c r="G537" t="s">
        <v>726</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82.023200000000003</v>
      </c>
      <c r="FP537" s="7">
        <v>80.209999999999994</v>
      </c>
      <c r="FQ537" s="9">
        <v>1.2714000000000001</v>
      </c>
      <c r="FR537" s="7">
        <f t="shared" si="71"/>
        <v>63.087934560327191</v>
      </c>
      <c r="FT537" s="7">
        <v>4.25</v>
      </c>
      <c r="FU537" s="7">
        <v>3.85</v>
      </c>
      <c r="FV537" s="9">
        <v>82.220699999999994</v>
      </c>
      <c r="FX537" s="9">
        <v>77.41</v>
      </c>
      <c r="FY537" s="9">
        <v>76.92</v>
      </c>
      <c r="FZ537" s="9">
        <v>76.23</v>
      </c>
      <c r="GA537" s="9">
        <v>74.42</v>
      </c>
      <c r="GB537" s="9">
        <v>71.739999999999995</v>
      </c>
    </row>
    <row r="538" spans="1:184" x14ac:dyDescent="0.35">
      <c r="A538" s="6">
        <f t="shared" si="72"/>
        <v>45303</v>
      </c>
      <c r="B538" s="13">
        <f t="shared" si="66"/>
        <v>1</v>
      </c>
      <c r="C538" s="13">
        <f t="shared" si="67"/>
        <v>2024</v>
      </c>
      <c r="D538">
        <f t="shared" si="68"/>
        <v>202401</v>
      </c>
      <c r="E538">
        <f t="shared" si="69"/>
        <v>1</v>
      </c>
      <c r="F538">
        <f t="shared" si="70"/>
        <v>202401</v>
      </c>
      <c r="G538" t="s">
        <v>727</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82.196600000000004</v>
      </c>
      <c r="FP538" s="7">
        <v>79.89</v>
      </c>
      <c r="FQ538" s="9">
        <v>1.2761</v>
      </c>
      <c r="FR538" s="7">
        <f t="shared" si="71"/>
        <v>62.604811535146148</v>
      </c>
      <c r="FT538" s="7">
        <v>4.18</v>
      </c>
      <c r="FU538" s="7">
        <v>3.8</v>
      </c>
      <c r="FV538" s="9">
        <v>82.404499999999999</v>
      </c>
      <c r="FX538" s="9">
        <v>78.290000000000006</v>
      </c>
      <c r="FY538" s="9">
        <v>77.77</v>
      </c>
      <c r="FZ538" s="9">
        <v>77.040000000000006</v>
      </c>
      <c r="GA538" s="9">
        <v>75.209999999999994</v>
      </c>
      <c r="GB538" s="9">
        <v>72.569999999999993</v>
      </c>
    </row>
    <row r="539" spans="1:184" x14ac:dyDescent="0.35">
      <c r="A539" s="6">
        <f t="shared" si="72"/>
        <v>45306</v>
      </c>
      <c r="B539" s="13">
        <f t="shared" si="66"/>
        <v>1</v>
      </c>
      <c r="C539" s="13">
        <f t="shared" si="67"/>
        <v>2024</v>
      </c>
      <c r="D539">
        <f t="shared" si="68"/>
        <v>202401</v>
      </c>
      <c r="E539">
        <f t="shared" si="69"/>
        <v>1</v>
      </c>
      <c r="F539">
        <f t="shared" si="70"/>
        <v>202401</v>
      </c>
      <c r="G539" t="s">
        <v>728</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82.138400000000004</v>
      </c>
      <c r="FP539" s="7">
        <v>79.760000000000005</v>
      </c>
      <c r="FQ539" s="9">
        <v>1.2730999999999999</v>
      </c>
      <c r="FR539" s="7">
        <f t="shared" si="71"/>
        <v>62.650223863011554</v>
      </c>
      <c r="FT539" s="7">
        <v>4.16</v>
      </c>
      <c r="FU539" s="7">
        <v>3.8</v>
      </c>
      <c r="FV539" s="9">
        <v>82.338200000000001</v>
      </c>
      <c r="FX539" s="9">
        <v>78.150000000000006</v>
      </c>
      <c r="FY539" s="9">
        <v>77.599999999999994</v>
      </c>
      <c r="FZ539" s="9">
        <v>76.86</v>
      </c>
      <c r="GA539" s="9">
        <v>75</v>
      </c>
      <c r="GB539" s="9">
        <v>72.34</v>
      </c>
    </row>
    <row r="540" spans="1:184" x14ac:dyDescent="0.35">
      <c r="A540" s="6">
        <f t="shared" si="72"/>
        <v>45307</v>
      </c>
      <c r="B540" s="13">
        <f t="shared" si="66"/>
        <v>1</v>
      </c>
      <c r="C540" s="13">
        <f t="shared" si="67"/>
        <v>2024</v>
      </c>
      <c r="D540">
        <f t="shared" si="68"/>
        <v>202401</v>
      </c>
      <c r="E540">
        <f t="shared" si="69"/>
        <v>1</v>
      </c>
      <c r="F540">
        <f t="shared" si="70"/>
        <v>202401</v>
      </c>
      <c r="G540" t="s">
        <v>729</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82.093199999999996</v>
      </c>
      <c r="FP540" s="7">
        <v>80.150000000000006</v>
      </c>
      <c r="FQ540" s="9">
        <v>1.2665</v>
      </c>
      <c r="FR540" s="7">
        <f t="shared" si="71"/>
        <v>63.28464271614687</v>
      </c>
      <c r="FT540" s="7">
        <v>4.1900000000000004</v>
      </c>
      <c r="FU540" s="7">
        <v>3.83</v>
      </c>
      <c r="FV540" s="9">
        <v>82.272599999999997</v>
      </c>
      <c r="FX540" s="9">
        <v>78.290000000000006</v>
      </c>
      <c r="FY540" s="9">
        <v>77.61</v>
      </c>
      <c r="FZ540" s="9">
        <v>76.790000000000006</v>
      </c>
      <c r="GA540" s="9">
        <v>74.86</v>
      </c>
      <c r="GB540" s="9">
        <v>72.150000000000006</v>
      </c>
    </row>
    <row r="541" spans="1:184" x14ac:dyDescent="0.35">
      <c r="A541" s="6">
        <f t="shared" si="72"/>
        <v>45308</v>
      </c>
      <c r="B541" s="13">
        <f t="shared" si="66"/>
        <v>1</v>
      </c>
      <c r="C541" s="13">
        <f t="shared" si="67"/>
        <v>2024</v>
      </c>
      <c r="D541">
        <f t="shared" si="68"/>
        <v>202401</v>
      </c>
      <c r="E541">
        <f t="shared" si="69"/>
        <v>1</v>
      </c>
      <c r="F541">
        <f t="shared" si="70"/>
        <v>202401</v>
      </c>
      <c r="G541" t="s">
        <v>730</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82.324700000000007</v>
      </c>
      <c r="FP541" s="7">
        <v>78.88</v>
      </c>
      <c r="FQ541" s="9">
        <v>1.2658</v>
      </c>
      <c r="FR541" s="7">
        <f t="shared" si="71"/>
        <v>62.316321693790485</v>
      </c>
      <c r="FT541" s="7">
        <v>4.38</v>
      </c>
      <c r="FU541" s="7">
        <v>3.98</v>
      </c>
      <c r="FV541" s="9">
        <v>82.488699999999994</v>
      </c>
      <c r="FX541" s="9">
        <v>77.88</v>
      </c>
      <c r="FY541" s="9">
        <v>77.260000000000005</v>
      </c>
      <c r="FZ541" s="9">
        <v>76.489999999999995</v>
      </c>
      <c r="GA541" s="9">
        <v>74.62</v>
      </c>
      <c r="GB541" s="9">
        <v>71.94</v>
      </c>
    </row>
    <row r="542" spans="1:184" x14ac:dyDescent="0.35">
      <c r="A542" s="6">
        <f t="shared" si="72"/>
        <v>45309</v>
      </c>
      <c r="B542" s="13">
        <f t="shared" si="66"/>
        <v>1</v>
      </c>
      <c r="C542" s="13">
        <f t="shared" si="67"/>
        <v>2024</v>
      </c>
      <c r="D542">
        <f t="shared" si="68"/>
        <v>202401</v>
      </c>
      <c r="E542">
        <f t="shared" si="69"/>
        <v>1</v>
      </c>
      <c r="F542">
        <f t="shared" si="70"/>
        <v>202401</v>
      </c>
      <c r="G542" t="s">
        <v>731</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82.365899999999996</v>
      </c>
      <c r="FP542" s="7">
        <v>81.040000000000006</v>
      </c>
      <c r="FQ542" s="9">
        <v>1.2672000000000001</v>
      </c>
      <c r="FR542" s="7">
        <f t="shared" si="71"/>
        <v>63.952020202020201</v>
      </c>
      <c r="FT542" s="7">
        <v>4.3099999999999996</v>
      </c>
      <c r="FU542" s="7">
        <v>3.94</v>
      </c>
      <c r="FV542" s="9">
        <v>82.537999999999997</v>
      </c>
      <c r="FX542" s="9">
        <v>79.099999999999994</v>
      </c>
      <c r="FY542" s="9">
        <v>78.39</v>
      </c>
      <c r="FZ542" s="9">
        <v>77.53</v>
      </c>
      <c r="GA542" s="9">
        <v>75.47</v>
      </c>
      <c r="GB542" s="9">
        <v>72.56</v>
      </c>
    </row>
    <row r="543" spans="1:184" x14ac:dyDescent="0.35">
      <c r="A543" s="6">
        <f t="shared" si="72"/>
        <v>45310</v>
      </c>
      <c r="B543" s="13">
        <f t="shared" si="66"/>
        <v>1</v>
      </c>
      <c r="C543" s="13">
        <f t="shared" si="67"/>
        <v>2024</v>
      </c>
      <c r="D543">
        <f t="shared" si="68"/>
        <v>202401</v>
      </c>
      <c r="E543">
        <f t="shared" si="69"/>
        <v>1</v>
      </c>
      <c r="F543">
        <f t="shared" si="70"/>
        <v>202401</v>
      </c>
      <c r="G543" t="s">
        <v>732</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82.265100000000004</v>
      </c>
      <c r="FP543" s="7">
        <v>80.709999999999994</v>
      </c>
      <c r="FQ543" s="9">
        <v>1.268</v>
      </c>
      <c r="FR543" s="7">
        <f t="shared" si="71"/>
        <v>63.651419558359613</v>
      </c>
      <c r="FT543" s="7">
        <v>4.29</v>
      </c>
      <c r="FU543" s="7">
        <v>3.92</v>
      </c>
      <c r="FV543" s="9">
        <v>82.438699999999997</v>
      </c>
      <c r="FX543" s="9">
        <v>78.56</v>
      </c>
      <c r="FY543" s="9">
        <v>77.790000000000006</v>
      </c>
      <c r="FZ543" s="9">
        <v>76.92</v>
      </c>
      <c r="GA543" s="9">
        <v>74.84</v>
      </c>
      <c r="GB543" s="9">
        <v>72.040000000000006</v>
      </c>
    </row>
    <row r="544" spans="1:184" x14ac:dyDescent="0.35">
      <c r="A544" s="6">
        <f t="shared" si="72"/>
        <v>45313</v>
      </c>
      <c r="B544" s="13">
        <f t="shared" si="66"/>
        <v>1</v>
      </c>
      <c r="C544" s="13">
        <f t="shared" si="67"/>
        <v>2024</v>
      </c>
      <c r="D544">
        <f t="shared" si="68"/>
        <v>202401</v>
      </c>
      <c r="E544">
        <f t="shared" si="69"/>
        <v>1</v>
      </c>
      <c r="F544">
        <f t="shared" si="70"/>
        <v>202401</v>
      </c>
      <c r="G544" t="s">
        <v>733</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v>
      </c>
      <c r="FP544" s="7">
        <v>81.7</v>
      </c>
      <c r="FQ544" s="9">
        <v>1.2721</v>
      </c>
      <c r="FR544" s="7">
        <f t="shared" si="71"/>
        <v>64.22451065167833</v>
      </c>
      <c r="FT544" s="7">
        <v>4.3099999999999996</v>
      </c>
      <c r="FU544" s="7">
        <v>3.91</v>
      </c>
      <c r="FV544" s="9">
        <v>82.682100000000005</v>
      </c>
      <c r="FX544" s="9">
        <v>80.06</v>
      </c>
      <c r="FY544" s="9">
        <v>79.319999999999993</v>
      </c>
      <c r="FZ544" s="9">
        <v>78.44</v>
      </c>
      <c r="GA544" s="9">
        <v>76.28</v>
      </c>
      <c r="GB544" s="9">
        <v>73.23</v>
      </c>
    </row>
    <row r="545" spans="1:184" x14ac:dyDescent="0.35">
      <c r="A545" s="6">
        <f t="shared" si="72"/>
        <v>45314</v>
      </c>
      <c r="B545" s="13">
        <f t="shared" si="66"/>
        <v>1</v>
      </c>
      <c r="C545" s="13">
        <f t="shared" si="67"/>
        <v>2024</v>
      </c>
      <c r="D545">
        <f t="shared" si="68"/>
        <v>202401</v>
      </c>
      <c r="E545">
        <f t="shared" si="69"/>
        <v>1</v>
      </c>
      <c r="F545">
        <f t="shared" si="70"/>
        <v>202401</v>
      </c>
      <c r="G545" t="s">
        <v>734</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82.378100000000003</v>
      </c>
      <c r="FP545" s="7">
        <v>82.04</v>
      </c>
      <c r="FQ545" s="9">
        <v>1.2665999999999999</v>
      </c>
      <c r="FR545" s="7">
        <f t="shared" si="71"/>
        <v>64.771830096320869</v>
      </c>
      <c r="FT545" s="7">
        <v>4.38</v>
      </c>
      <c r="FU545" s="7">
        <v>4</v>
      </c>
      <c r="FV545" s="9">
        <v>82.53</v>
      </c>
      <c r="FX545" s="9">
        <v>79.55</v>
      </c>
      <c r="FY545" s="9">
        <v>78.849999999999994</v>
      </c>
      <c r="FZ545" s="9">
        <v>78.040000000000006</v>
      </c>
      <c r="GA545" s="9">
        <v>75.959999999999994</v>
      </c>
      <c r="GB545" s="9">
        <v>73.03</v>
      </c>
    </row>
    <row r="546" spans="1:184" x14ac:dyDescent="0.35">
      <c r="A546" s="6">
        <f t="shared" si="72"/>
        <v>45315</v>
      </c>
      <c r="B546" s="13">
        <f t="shared" si="66"/>
        <v>1</v>
      </c>
      <c r="C546" s="13">
        <f t="shared" si="67"/>
        <v>2024</v>
      </c>
      <c r="D546">
        <f t="shared" si="68"/>
        <v>202401</v>
      </c>
      <c r="E546">
        <f t="shared" si="69"/>
        <v>1</v>
      </c>
      <c r="F546">
        <f t="shared" si="70"/>
        <v>202401</v>
      </c>
      <c r="G546" t="s">
        <v>735</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82.5702</v>
      </c>
      <c r="FP546" s="7">
        <v>82.15</v>
      </c>
      <c r="FQ546" s="9">
        <v>1.2753000000000001</v>
      </c>
      <c r="FR546" s="7">
        <f t="shared" si="71"/>
        <v>64.416215792362578</v>
      </c>
      <c r="FT546" s="7">
        <v>4.38</v>
      </c>
      <c r="FU546" s="7">
        <v>4</v>
      </c>
      <c r="FV546" s="9">
        <v>82.733800000000002</v>
      </c>
      <c r="FX546" s="9">
        <v>80.040000000000006</v>
      </c>
      <c r="FY546" s="9">
        <v>79.38</v>
      </c>
      <c r="FZ546" s="9">
        <v>78.5</v>
      </c>
      <c r="GA546" s="9">
        <v>76.3</v>
      </c>
      <c r="GB546" s="9">
        <v>73.290000000000006</v>
      </c>
    </row>
    <row r="547" spans="1:184" x14ac:dyDescent="0.35">
      <c r="A547" s="6">
        <f t="shared" si="72"/>
        <v>45316</v>
      </c>
      <c r="B547" s="13">
        <f t="shared" si="66"/>
        <v>1</v>
      </c>
      <c r="C547" s="13">
        <f t="shared" si="67"/>
        <v>2024</v>
      </c>
      <c r="D547">
        <f t="shared" si="68"/>
        <v>202401</v>
      </c>
      <c r="E547">
        <f t="shared" si="69"/>
        <v>1</v>
      </c>
      <c r="F547">
        <f t="shared" si="70"/>
        <v>202401</v>
      </c>
      <c r="G547" t="s">
        <v>736</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82.531899999999993</v>
      </c>
      <c r="FP547" s="7">
        <v>82.33</v>
      </c>
      <c r="FQ547" s="9">
        <v>1.27</v>
      </c>
      <c r="FR547" s="7">
        <f t="shared" si="71"/>
        <v>64.826771653543304</v>
      </c>
      <c r="FT547" s="7">
        <v>4.37</v>
      </c>
      <c r="FU547" s="7">
        <v>3.99</v>
      </c>
      <c r="FV547" s="9">
        <v>82.7</v>
      </c>
      <c r="FX547" s="9">
        <v>82.43</v>
      </c>
      <c r="FY547" s="9">
        <v>81.63</v>
      </c>
      <c r="FZ547" s="9">
        <v>80.45</v>
      </c>
      <c r="GA547" s="9">
        <v>77.819999999999993</v>
      </c>
      <c r="GB547" s="9">
        <v>74.31</v>
      </c>
    </row>
    <row r="548" spans="1:184" x14ac:dyDescent="0.35">
      <c r="A548" s="6">
        <f t="shared" si="72"/>
        <v>45317</v>
      </c>
      <c r="B548" s="13">
        <f t="shared" si="66"/>
        <v>1</v>
      </c>
      <c r="C548" s="13">
        <f t="shared" si="67"/>
        <v>2024</v>
      </c>
      <c r="D548">
        <f t="shared" si="68"/>
        <v>202401</v>
      </c>
      <c r="E548">
        <f t="shared" si="69"/>
        <v>1</v>
      </c>
      <c r="F548">
        <f t="shared" si="70"/>
        <v>202401</v>
      </c>
      <c r="G548" t="s">
        <v>737</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82.545400000000001</v>
      </c>
      <c r="FP548" s="7">
        <v>83.34</v>
      </c>
      <c r="FQ548" s="9">
        <v>1.2723</v>
      </c>
      <c r="FR548" s="7">
        <f t="shared" si="71"/>
        <v>65.503419004951667</v>
      </c>
      <c r="FT548" s="7">
        <v>4.34</v>
      </c>
      <c r="FU548" s="7">
        <v>3.97</v>
      </c>
      <c r="FV548" s="9">
        <v>82.718599999999995</v>
      </c>
      <c r="FX548" s="9">
        <v>83.55</v>
      </c>
      <c r="FY548" s="9">
        <v>82.52</v>
      </c>
      <c r="FZ548" s="9">
        <v>81.27</v>
      </c>
      <c r="GA548" s="9">
        <v>78.510000000000005</v>
      </c>
      <c r="GB548" s="9">
        <v>74.959999999999994</v>
      </c>
    </row>
    <row r="549" spans="1:184" x14ac:dyDescent="0.35">
      <c r="A549" s="6">
        <f t="shared" si="72"/>
        <v>45320</v>
      </c>
      <c r="B549" s="13">
        <f t="shared" si="66"/>
        <v>1</v>
      </c>
      <c r="C549" s="13">
        <f t="shared" si="67"/>
        <v>2024</v>
      </c>
      <c r="D549">
        <f t="shared" si="68"/>
        <v>202401</v>
      </c>
      <c r="E549">
        <f t="shared" si="69"/>
        <v>1</v>
      </c>
      <c r="F549">
        <f t="shared" si="70"/>
        <v>202401</v>
      </c>
      <c r="G549" t="s">
        <v>738</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82.513099999999994</v>
      </c>
      <c r="FP549" s="7">
        <v>83.99</v>
      </c>
      <c r="FQ549" s="9">
        <v>1.2678</v>
      </c>
      <c r="FR549" s="7">
        <f t="shared" si="71"/>
        <v>66.248619656097176</v>
      </c>
      <c r="FT549" s="7">
        <v>4.2699999999999996</v>
      </c>
      <c r="FU549" s="7">
        <v>3.88</v>
      </c>
      <c r="FV549" s="9">
        <v>82.679599999999994</v>
      </c>
      <c r="FX549" s="9">
        <v>82.4</v>
      </c>
      <c r="FY549" s="9">
        <v>81.45</v>
      </c>
      <c r="FZ549" s="9">
        <v>80.25</v>
      </c>
      <c r="GA549" s="9">
        <v>77.56</v>
      </c>
      <c r="GB549" s="9">
        <v>74.11</v>
      </c>
    </row>
    <row r="550" spans="1:184" x14ac:dyDescent="0.35">
      <c r="A550" s="6">
        <f t="shared" si="72"/>
        <v>45321</v>
      </c>
      <c r="B550" s="13">
        <f t="shared" si="66"/>
        <v>1</v>
      </c>
      <c r="C550" s="13">
        <f t="shared" si="67"/>
        <v>2024</v>
      </c>
      <c r="D550">
        <f t="shared" si="68"/>
        <v>202401</v>
      </c>
      <c r="E550">
        <f t="shared" si="69"/>
        <v>1</v>
      </c>
      <c r="F550">
        <f t="shared" si="70"/>
        <v>202401</v>
      </c>
      <c r="G550" t="s">
        <v>739</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82.284899999999993</v>
      </c>
      <c r="FP550" s="7">
        <v>84.14</v>
      </c>
      <c r="FQ550" s="9">
        <v>1.2665999999999999</v>
      </c>
      <c r="FR550" s="7">
        <f t="shared" si="71"/>
        <v>66.42981209537345</v>
      </c>
      <c r="FT550" s="7">
        <v>4.33</v>
      </c>
      <c r="FU550" s="7">
        <v>3.9</v>
      </c>
      <c r="FV550" s="9">
        <v>82.454499999999996</v>
      </c>
      <c r="FX550" s="9">
        <v>82.87</v>
      </c>
      <c r="FY550" s="9">
        <v>82.13</v>
      </c>
      <c r="FZ550" s="9">
        <v>80.94</v>
      </c>
      <c r="GA550" s="9">
        <v>78.25</v>
      </c>
      <c r="GB550" s="9">
        <v>74.709999999999994</v>
      </c>
    </row>
    <row r="551" spans="1:184" x14ac:dyDescent="0.35">
      <c r="A551" s="6">
        <f t="shared" si="72"/>
        <v>45322</v>
      </c>
      <c r="B551" s="13">
        <f t="shared" si="66"/>
        <v>1</v>
      </c>
      <c r="C551" s="13">
        <f t="shared" si="67"/>
        <v>2024</v>
      </c>
      <c r="D551">
        <f t="shared" si="68"/>
        <v>202401</v>
      </c>
      <c r="E551">
        <f t="shared" si="69"/>
        <v>1</v>
      </c>
      <c r="F551">
        <f t="shared" si="70"/>
        <v>202401</v>
      </c>
      <c r="G551" t="s">
        <v>740</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82.511300000000006</v>
      </c>
      <c r="FP551" s="7">
        <v>82.98</v>
      </c>
      <c r="FQ551" s="9">
        <v>1.2733000000000001</v>
      </c>
      <c r="FR551" s="7">
        <f t="shared" si="71"/>
        <v>65.16924526820074</v>
      </c>
      <c r="FT551" s="7">
        <v>4.22</v>
      </c>
      <c r="FU551" s="7">
        <v>3.79</v>
      </c>
      <c r="FV551" s="9">
        <v>82.691400000000002</v>
      </c>
      <c r="FX551" s="9">
        <v>81.709999999999994</v>
      </c>
      <c r="FY551" s="9">
        <v>80.27</v>
      </c>
      <c r="FZ551" s="9">
        <v>79.19</v>
      </c>
      <c r="GA551" s="9">
        <v>76.7</v>
      </c>
      <c r="GB551" s="9">
        <v>73.52</v>
      </c>
    </row>
    <row r="552" spans="1:184" x14ac:dyDescent="0.35">
      <c r="A552" s="6">
        <f t="shared" si="72"/>
        <v>45323</v>
      </c>
      <c r="B552" s="13">
        <f t="shared" si="66"/>
        <v>2</v>
      </c>
      <c r="C552" s="13">
        <f t="shared" si="67"/>
        <v>2024</v>
      </c>
      <c r="D552">
        <f t="shared" si="68"/>
        <v>202402</v>
      </c>
      <c r="E552">
        <f t="shared" si="69"/>
        <v>1</v>
      </c>
      <c r="F552">
        <f t="shared" si="70"/>
        <v>202401</v>
      </c>
      <c r="G552" t="s">
        <v>741</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82.356200000000001</v>
      </c>
      <c r="FP552" s="7">
        <v>82.2</v>
      </c>
      <c r="FQ552" s="9">
        <v>1.2682</v>
      </c>
      <c r="FR552" s="7">
        <f t="shared" si="71"/>
        <v>64.816275035483372</v>
      </c>
      <c r="FT552" s="7">
        <v>4.24</v>
      </c>
      <c r="FU552" s="7">
        <v>3.76</v>
      </c>
      <c r="FV552" s="9">
        <v>82.543999999999997</v>
      </c>
      <c r="FX552" s="9">
        <v>78.7</v>
      </c>
      <c r="FY552" s="9">
        <v>78.11</v>
      </c>
      <c r="FZ552" s="9">
        <v>77.040000000000006</v>
      </c>
      <c r="GA552" s="9">
        <v>74.760000000000005</v>
      </c>
      <c r="GB552" s="9">
        <v>71.95</v>
      </c>
    </row>
    <row r="553" spans="1:184" x14ac:dyDescent="0.35">
      <c r="A553" s="6">
        <f t="shared" si="72"/>
        <v>45324</v>
      </c>
      <c r="B553" s="13">
        <f t="shared" si="66"/>
        <v>2</v>
      </c>
      <c r="C553" s="13">
        <f t="shared" si="67"/>
        <v>2024</v>
      </c>
      <c r="D553">
        <f t="shared" si="68"/>
        <v>202402</v>
      </c>
      <c r="E553">
        <f t="shared" si="69"/>
        <v>1</v>
      </c>
      <c r="F553">
        <f t="shared" si="70"/>
        <v>202401</v>
      </c>
      <c r="G553" t="s">
        <v>742</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82.403499999999994</v>
      </c>
      <c r="FP553" s="7">
        <v>79.540000000000006</v>
      </c>
      <c r="FQ553" s="9">
        <v>1.2657</v>
      </c>
      <c r="FR553" s="7">
        <f t="shared" si="71"/>
        <v>62.842695741486928</v>
      </c>
      <c r="FT553" s="7">
        <v>4.43</v>
      </c>
      <c r="FU553" s="7">
        <v>3.92</v>
      </c>
      <c r="FV553" s="9">
        <v>82.578100000000006</v>
      </c>
      <c r="FX553" s="9">
        <v>77.33</v>
      </c>
      <c r="FY553" s="9">
        <v>76.8</v>
      </c>
      <c r="FZ553" s="9">
        <v>75.83</v>
      </c>
      <c r="GA553" s="9">
        <v>73.760000000000005</v>
      </c>
      <c r="GB553" s="9">
        <v>71.22</v>
      </c>
    </row>
    <row r="554" spans="1:184" x14ac:dyDescent="0.35">
      <c r="A554" s="6">
        <f t="shared" si="72"/>
        <v>45327</v>
      </c>
      <c r="B554" s="13">
        <f t="shared" si="66"/>
        <v>2</v>
      </c>
      <c r="C554" s="13">
        <f t="shared" si="67"/>
        <v>2024</v>
      </c>
      <c r="D554">
        <f t="shared" si="68"/>
        <v>202402</v>
      </c>
      <c r="E554">
        <f t="shared" si="69"/>
        <v>1</v>
      </c>
      <c r="F554">
        <f t="shared" si="70"/>
        <v>202401</v>
      </c>
      <c r="G554" t="s">
        <v>743</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81.905699999999996</v>
      </c>
      <c r="FP554" s="7">
        <v>79.3</v>
      </c>
      <c r="FQ554" s="9">
        <v>1.2521</v>
      </c>
      <c r="FR554" s="7">
        <f t="shared" si="71"/>
        <v>63.333599552751373</v>
      </c>
      <c r="FT554" s="7">
        <v>4.49</v>
      </c>
      <c r="FU554" s="7">
        <v>4</v>
      </c>
      <c r="FV554" s="9">
        <v>82.067300000000003</v>
      </c>
      <c r="FX554" s="9">
        <v>77.989999999999995</v>
      </c>
      <c r="FY554" s="9">
        <v>77.48</v>
      </c>
      <c r="FZ554" s="9">
        <v>76.56</v>
      </c>
      <c r="GA554" s="9">
        <v>74.5</v>
      </c>
      <c r="GB554" s="9">
        <v>71.84</v>
      </c>
    </row>
    <row r="555" spans="1:184" x14ac:dyDescent="0.35">
      <c r="A555" s="6">
        <f t="shared" si="72"/>
        <v>45328</v>
      </c>
      <c r="B555" s="13">
        <f t="shared" si="66"/>
        <v>2</v>
      </c>
      <c r="C555" s="13">
        <f t="shared" si="67"/>
        <v>2024</v>
      </c>
      <c r="D555">
        <f t="shared" si="68"/>
        <v>202402</v>
      </c>
      <c r="E555">
        <f t="shared" si="69"/>
        <v>1</v>
      </c>
      <c r="F555">
        <f t="shared" si="70"/>
        <v>202401</v>
      </c>
      <c r="G555" t="s">
        <v>744</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82.116200000000006</v>
      </c>
      <c r="FP555" s="7">
        <v>80.459999999999994</v>
      </c>
      <c r="FQ555" s="9">
        <v>1.2577</v>
      </c>
      <c r="FR555" s="7">
        <f t="shared" si="71"/>
        <v>63.973920648803364</v>
      </c>
      <c r="FT555" s="7">
        <v>4.43</v>
      </c>
      <c r="FU555" s="7">
        <v>3.94</v>
      </c>
      <c r="FV555" s="9">
        <v>82.296899999999994</v>
      </c>
      <c r="FX555" s="9">
        <v>78.59</v>
      </c>
      <c r="FY555" s="9">
        <v>77.95</v>
      </c>
      <c r="FZ555" s="9">
        <v>76.88</v>
      </c>
      <c r="GA555" s="9">
        <v>74.7</v>
      </c>
      <c r="GB555" s="9">
        <v>71.87</v>
      </c>
    </row>
    <row r="556" spans="1:184" x14ac:dyDescent="0.35">
      <c r="A556" s="6">
        <f t="shared" si="72"/>
        <v>45329</v>
      </c>
      <c r="B556" s="13">
        <f t="shared" si="66"/>
        <v>2</v>
      </c>
      <c r="C556" s="13">
        <f t="shared" si="67"/>
        <v>2024</v>
      </c>
      <c r="D556">
        <f t="shared" si="68"/>
        <v>202402</v>
      </c>
      <c r="E556">
        <f t="shared" si="69"/>
        <v>1</v>
      </c>
      <c r="F556">
        <f t="shared" si="70"/>
        <v>202401</v>
      </c>
      <c r="G556" t="s">
        <v>745</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82.4208</v>
      </c>
      <c r="FP556" s="7">
        <v>81.180000000000007</v>
      </c>
      <c r="FQ556" s="9">
        <v>1.2632000000000001</v>
      </c>
      <c r="FR556" s="7">
        <f t="shared" si="71"/>
        <v>64.265357821405956</v>
      </c>
      <c r="FT556" s="7">
        <v>4.4800000000000004</v>
      </c>
      <c r="FU556" s="7">
        <v>4</v>
      </c>
      <c r="FV556" s="9">
        <v>82.595799999999997</v>
      </c>
      <c r="FX556" s="9">
        <v>79.209999999999994</v>
      </c>
      <c r="FY556" s="9">
        <v>78.55</v>
      </c>
      <c r="FZ556" s="9">
        <v>77.430000000000007</v>
      </c>
      <c r="GA556" s="9">
        <v>75.180000000000007</v>
      </c>
      <c r="GB556" s="9">
        <v>72.239999999999995</v>
      </c>
    </row>
    <row r="557" spans="1:184" x14ac:dyDescent="0.35">
      <c r="A557" s="6">
        <f t="shared" si="72"/>
        <v>45330</v>
      </c>
      <c r="B557" s="13">
        <f t="shared" si="66"/>
        <v>2</v>
      </c>
      <c r="C557" s="13">
        <f t="shared" si="67"/>
        <v>2024</v>
      </c>
      <c r="D557">
        <f t="shared" si="68"/>
        <v>202402</v>
      </c>
      <c r="E557">
        <f t="shared" si="69"/>
        <v>1</v>
      </c>
      <c r="F557">
        <f t="shared" si="70"/>
        <v>202401</v>
      </c>
      <c r="G557" t="s">
        <v>746</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82.294499999999999</v>
      </c>
      <c r="FP557" s="7">
        <v>83.01</v>
      </c>
      <c r="FQ557" s="9">
        <v>1.2605</v>
      </c>
      <c r="FR557" s="7">
        <f t="shared" si="71"/>
        <v>65.854819516065064</v>
      </c>
      <c r="FT557" s="7">
        <v>4.55</v>
      </c>
      <c r="FU557" s="7">
        <v>4.0599999999999996</v>
      </c>
      <c r="FV557" s="9">
        <v>82.461799999999997</v>
      </c>
      <c r="FX557" s="9">
        <v>81.63</v>
      </c>
      <c r="FY557" s="9">
        <v>80.569999999999993</v>
      </c>
      <c r="FZ557" s="9">
        <v>79.14</v>
      </c>
      <c r="GA557" s="9">
        <v>76.599999999999994</v>
      </c>
      <c r="GB557" s="9">
        <v>73.290000000000006</v>
      </c>
    </row>
    <row r="558" spans="1:184" x14ac:dyDescent="0.35">
      <c r="A558" s="6">
        <f t="shared" si="72"/>
        <v>45331</v>
      </c>
      <c r="B558" s="13">
        <f t="shared" si="66"/>
        <v>2</v>
      </c>
      <c r="C558" s="13">
        <f t="shared" si="67"/>
        <v>2024</v>
      </c>
      <c r="D558">
        <f t="shared" si="68"/>
        <v>202402</v>
      </c>
      <c r="E558">
        <f t="shared" si="69"/>
        <v>1</v>
      </c>
      <c r="F558">
        <f t="shared" si="70"/>
        <v>202401</v>
      </c>
      <c r="G558" t="s">
        <v>747</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82.381600000000006</v>
      </c>
      <c r="FP558" s="7">
        <v>83.58</v>
      </c>
      <c r="FQ558" s="9">
        <v>1.2632000000000001</v>
      </c>
      <c r="FR558" s="7">
        <f t="shared" si="71"/>
        <v>66.165294490183655</v>
      </c>
      <c r="FT558" s="7">
        <v>4.57</v>
      </c>
      <c r="FU558" s="7">
        <v>4.0599999999999996</v>
      </c>
      <c r="FV558" s="9">
        <v>82.5488</v>
      </c>
      <c r="FX558" s="9">
        <v>82.19</v>
      </c>
      <c r="FY558" s="9">
        <v>81.11</v>
      </c>
      <c r="FZ558" s="9">
        <v>79.760000000000005</v>
      </c>
      <c r="GA558" s="9">
        <v>77.17</v>
      </c>
      <c r="GB558" s="9">
        <v>73.78</v>
      </c>
    </row>
    <row r="559" spans="1:184" x14ac:dyDescent="0.35">
      <c r="A559" s="6">
        <f t="shared" si="72"/>
        <v>45334</v>
      </c>
      <c r="B559" s="13">
        <f t="shared" si="66"/>
        <v>2</v>
      </c>
      <c r="C559" s="13">
        <f t="shared" si="67"/>
        <v>2024</v>
      </c>
      <c r="D559">
        <f t="shared" si="68"/>
        <v>202402</v>
      </c>
      <c r="E559">
        <f t="shared" si="69"/>
        <v>1</v>
      </c>
      <c r="F559">
        <f t="shared" si="70"/>
        <v>202401</v>
      </c>
      <c r="G559" t="s">
        <v>748</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82.317700000000002</v>
      </c>
      <c r="FP559" s="7">
        <v>83.88</v>
      </c>
      <c r="FQ559" s="9">
        <v>1.2615000000000001</v>
      </c>
      <c r="FR559" s="7">
        <f t="shared" si="71"/>
        <v>66.49227110582639</v>
      </c>
      <c r="FT559" s="7">
        <v>4.55</v>
      </c>
      <c r="FU559" s="7">
        <v>4.0599999999999996</v>
      </c>
      <c r="FV559" s="9">
        <v>82.491799999999998</v>
      </c>
      <c r="FX559" s="9">
        <v>82</v>
      </c>
      <c r="FY559" s="9">
        <v>81.040000000000006</v>
      </c>
      <c r="FZ559" s="9">
        <v>79.72</v>
      </c>
      <c r="GA559" s="9">
        <v>77.2</v>
      </c>
      <c r="GB559" s="9">
        <v>73.89</v>
      </c>
    </row>
    <row r="560" spans="1:184" x14ac:dyDescent="0.35">
      <c r="A560" s="6">
        <f t="shared" si="72"/>
        <v>45335</v>
      </c>
      <c r="B560" s="13">
        <f t="shared" si="66"/>
        <v>2</v>
      </c>
      <c r="C560" s="13">
        <f t="shared" si="67"/>
        <v>2024</v>
      </c>
      <c r="D560">
        <f t="shared" si="68"/>
        <v>202402</v>
      </c>
      <c r="E560">
        <f t="shared" si="69"/>
        <v>1</v>
      </c>
      <c r="F560">
        <f t="shared" si="70"/>
        <v>202401</v>
      </c>
      <c r="G560" t="s">
        <v>749</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82.552199999999999</v>
      </c>
      <c r="FP560" s="7">
        <v>84.72</v>
      </c>
      <c r="FQ560" s="9">
        <v>1.2601</v>
      </c>
      <c r="FR560" s="7">
        <f t="shared" si="71"/>
        <v>67.23275930481708</v>
      </c>
      <c r="FT560" s="7">
        <v>4.68</v>
      </c>
      <c r="FU560" s="7">
        <v>4.16</v>
      </c>
      <c r="FV560" s="9">
        <v>82.721599999999995</v>
      </c>
      <c r="FX560" s="9">
        <v>82.77</v>
      </c>
      <c r="FY560" s="9">
        <v>81.48</v>
      </c>
      <c r="FZ560" s="9">
        <v>79.959999999999994</v>
      </c>
      <c r="GA560" s="9">
        <v>77.349999999999994</v>
      </c>
      <c r="GB560" s="9">
        <v>74.02</v>
      </c>
    </row>
    <row r="561" spans="1:184" x14ac:dyDescent="0.35">
      <c r="A561" s="6">
        <f t="shared" si="72"/>
        <v>45336</v>
      </c>
      <c r="B561" s="13">
        <f t="shared" si="66"/>
        <v>2</v>
      </c>
      <c r="C561" s="13">
        <f t="shared" si="67"/>
        <v>2024</v>
      </c>
      <c r="D561">
        <f t="shared" si="68"/>
        <v>202402</v>
      </c>
      <c r="E561">
        <f t="shared" si="69"/>
        <v>1</v>
      </c>
      <c r="F561">
        <f t="shared" si="70"/>
        <v>202401</v>
      </c>
      <c r="G561" t="s">
        <v>750</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82.176599999999993</v>
      </c>
      <c r="FP561" s="7">
        <v>84.41</v>
      </c>
      <c r="FQ561" s="9">
        <v>1.2548999999999999</v>
      </c>
      <c r="FR561" s="7">
        <f t="shared" si="71"/>
        <v>67.264323850506017</v>
      </c>
      <c r="FT561" s="7">
        <v>4.54</v>
      </c>
      <c r="FU561" s="7">
        <v>4.03</v>
      </c>
      <c r="FV561" s="9">
        <v>82.346500000000006</v>
      </c>
      <c r="FX561" s="9">
        <v>81.599999999999994</v>
      </c>
      <c r="FY561" s="9">
        <v>80.48</v>
      </c>
      <c r="FZ561" s="9">
        <v>79.12</v>
      </c>
      <c r="GA561" s="9">
        <v>76.69</v>
      </c>
      <c r="GB561" s="9">
        <v>73.489999999999995</v>
      </c>
    </row>
    <row r="562" spans="1:184" x14ac:dyDescent="0.35">
      <c r="A562" s="6">
        <f t="shared" si="72"/>
        <v>45337</v>
      </c>
      <c r="B562" s="13">
        <f t="shared" si="66"/>
        <v>2</v>
      </c>
      <c r="C562" s="13">
        <f t="shared" si="67"/>
        <v>2024</v>
      </c>
      <c r="D562">
        <f t="shared" si="68"/>
        <v>202402</v>
      </c>
      <c r="E562">
        <f t="shared" si="69"/>
        <v>1</v>
      </c>
      <c r="F562">
        <f t="shared" si="70"/>
        <v>202401</v>
      </c>
      <c r="G562" t="s">
        <v>751</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82.208100000000002</v>
      </c>
      <c r="FP562" s="7">
        <v>84.33</v>
      </c>
      <c r="FQ562" s="9">
        <v>1.2585</v>
      </c>
      <c r="FR562" s="7">
        <f t="shared" si="71"/>
        <v>67.008343265792618</v>
      </c>
      <c r="FT562" s="7">
        <v>4.57</v>
      </c>
      <c r="FU562" s="7">
        <v>4.05</v>
      </c>
      <c r="FV562" s="9">
        <v>82.376099999999994</v>
      </c>
      <c r="FX562" s="9">
        <v>82.86</v>
      </c>
      <c r="FY562" s="9">
        <v>81.56</v>
      </c>
      <c r="FZ562" s="9">
        <v>79.98</v>
      </c>
      <c r="GA562" s="9">
        <v>77.36</v>
      </c>
      <c r="GB562" s="9">
        <v>73.930000000000007</v>
      </c>
    </row>
    <row r="563" spans="1:184" x14ac:dyDescent="0.35">
      <c r="A563" s="6">
        <f t="shared" si="72"/>
        <v>45338</v>
      </c>
      <c r="B563" s="13">
        <f t="shared" si="66"/>
        <v>2</v>
      </c>
      <c r="C563" s="13">
        <f t="shared" si="67"/>
        <v>2024</v>
      </c>
      <c r="D563">
        <f t="shared" si="68"/>
        <v>202402</v>
      </c>
      <c r="E563">
        <f t="shared" si="69"/>
        <v>1</v>
      </c>
      <c r="F563">
        <f t="shared" si="70"/>
        <v>202401</v>
      </c>
      <c r="G563" t="s">
        <v>752</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82.167299999999997</v>
      </c>
      <c r="FP563" s="7">
        <v>84.88</v>
      </c>
      <c r="FQ563" s="9">
        <v>1.2584</v>
      </c>
      <c r="FR563" s="7">
        <f t="shared" si="71"/>
        <v>67.450731087094724</v>
      </c>
      <c r="FT563" s="7">
        <v>4.63</v>
      </c>
      <c r="FU563" s="7">
        <v>4.1100000000000003</v>
      </c>
      <c r="FV563" s="9">
        <v>82.337599999999995</v>
      </c>
      <c r="FX563" s="9">
        <v>83.47</v>
      </c>
      <c r="FY563" s="9">
        <v>82.11</v>
      </c>
      <c r="FZ563" s="9">
        <v>80.400000000000006</v>
      </c>
      <c r="GA563" s="9">
        <v>77.66</v>
      </c>
      <c r="GB563" s="9">
        <v>74.16</v>
      </c>
    </row>
    <row r="564" spans="1:184" x14ac:dyDescent="0.35">
      <c r="A564" s="6">
        <f t="shared" si="72"/>
        <v>45341</v>
      </c>
      <c r="B564" s="13">
        <f t="shared" si="66"/>
        <v>2</v>
      </c>
      <c r="C564" s="13">
        <f t="shared" si="67"/>
        <v>2024</v>
      </c>
      <c r="D564">
        <f t="shared" si="68"/>
        <v>202402</v>
      </c>
      <c r="E564">
        <f t="shared" si="69"/>
        <v>1</v>
      </c>
      <c r="F564">
        <f t="shared" si="70"/>
        <v>202401</v>
      </c>
      <c r="G564" t="s">
        <v>753</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82.191599999999994</v>
      </c>
      <c r="FP564" s="7">
        <v>85.52</v>
      </c>
      <c r="FQ564" s="9">
        <v>1.2586999999999999</v>
      </c>
      <c r="FR564" s="7">
        <f t="shared" si="71"/>
        <v>67.94311591324383</v>
      </c>
      <c r="FT564" s="7">
        <v>4.63</v>
      </c>
      <c r="FU564" s="7">
        <v>4.12</v>
      </c>
      <c r="FV564" s="9">
        <v>82.360200000000006</v>
      </c>
      <c r="FX564" s="9">
        <v>83.56</v>
      </c>
      <c r="FY564" s="9">
        <v>82.09</v>
      </c>
      <c r="FZ564" s="9">
        <v>80.430000000000007</v>
      </c>
      <c r="GA564" s="9">
        <v>77.680000000000007</v>
      </c>
      <c r="GB564" s="9">
        <v>74.2</v>
      </c>
    </row>
    <row r="565" spans="1:184" x14ac:dyDescent="0.35">
      <c r="A565" s="6">
        <f t="shared" si="72"/>
        <v>45342</v>
      </c>
      <c r="B565" s="13">
        <f t="shared" si="66"/>
        <v>2</v>
      </c>
      <c r="C565" s="13">
        <f t="shared" si="67"/>
        <v>2024</v>
      </c>
      <c r="D565">
        <f t="shared" si="68"/>
        <v>202402</v>
      </c>
      <c r="E565">
        <f t="shared" si="69"/>
        <v>1</v>
      </c>
      <c r="F565">
        <f t="shared" si="70"/>
        <v>202401</v>
      </c>
      <c r="G565" t="s">
        <v>754</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82.430700000000002</v>
      </c>
      <c r="FP565" s="7">
        <v>84.78</v>
      </c>
      <c r="FQ565" s="9">
        <v>1.2662</v>
      </c>
      <c r="FR565" s="7">
        <f t="shared" si="71"/>
        <v>66.956247038382557</v>
      </c>
      <c r="FT565" s="7">
        <v>4.55</v>
      </c>
      <c r="FU565" s="7">
        <v>4.05</v>
      </c>
      <c r="FV565" s="9">
        <v>82.601299999999995</v>
      </c>
      <c r="FX565" s="9">
        <v>82.34</v>
      </c>
      <c r="FY565" s="9">
        <v>80.87</v>
      </c>
      <c r="FZ565" s="9">
        <v>79.260000000000005</v>
      </c>
      <c r="GA565" s="9">
        <v>76.599999999999994</v>
      </c>
      <c r="GB565" s="9">
        <v>73.2</v>
      </c>
    </row>
    <row r="566" spans="1:184" x14ac:dyDescent="0.35">
      <c r="A566" s="6">
        <f t="shared" si="72"/>
        <v>45343</v>
      </c>
      <c r="B566" s="13">
        <f t="shared" si="66"/>
        <v>2</v>
      </c>
      <c r="C566" s="13">
        <f t="shared" si="67"/>
        <v>2024</v>
      </c>
      <c r="D566">
        <f t="shared" si="68"/>
        <v>202402</v>
      </c>
      <c r="E566">
        <f t="shared" si="69"/>
        <v>1</v>
      </c>
      <c r="F566">
        <f t="shared" si="70"/>
        <v>202401</v>
      </c>
      <c r="G566" t="s">
        <v>755</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82.190700000000007</v>
      </c>
      <c r="FP566" s="7">
        <v>84.77</v>
      </c>
      <c r="FQ566" s="9">
        <v>1.2612000000000001</v>
      </c>
      <c r="FR566" s="7">
        <f t="shared" si="71"/>
        <v>67.21376466856961</v>
      </c>
      <c r="FT566" s="7">
        <v>4.6100000000000003</v>
      </c>
      <c r="FU566" s="7">
        <v>4.0999999999999996</v>
      </c>
      <c r="FV566" s="9">
        <v>82.3626</v>
      </c>
      <c r="FX566" s="9">
        <v>83.03</v>
      </c>
      <c r="FY566" s="9">
        <v>81.41</v>
      </c>
      <c r="FZ566" s="9">
        <v>79.650000000000006</v>
      </c>
      <c r="GA566" s="9">
        <v>76.88</v>
      </c>
      <c r="GB566" s="9">
        <v>73.38</v>
      </c>
    </row>
    <row r="567" spans="1:184" x14ac:dyDescent="0.35">
      <c r="A567" s="6">
        <f t="shared" si="72"/>
        <v>45344</v>
      </c>
      <c r="B567" s="13">
        <f t="shared" si="66"/>
        <v>2</v>
      </c>
      <c r="C567" s="13">
        <f t="shared" si="67"/>
        <v>2024</v>
      </c>
      <c r="D567">
        <f t="shared" si="68"/>
        <v>202402</v>
      </c>
      <c r="E567">
        <f t="shared" si="69"/>
        <v>1</v>
      </c>
      <c r="F567">
        <f t="shared" si="70"/>
        <v>202401</v>
      </c>
      <c r="G567" t="s">
        <v>756</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82.245800000000003</v>
      </c>
      <c r="FP567" s="7">
        <v>85.84</v>
      </c>
      <c r="FQ567" s="9">
        <v>1.2621</v>
      </c>
      <c r="FR567" s="7">
        <f t="shared" si="71"/>
        <v>68.013628080183821</v>
      </c>
      <c r="FT567" s="7">
        <v>4.6100000000000003</v>
      </c>
      <c r="FU567" s="7">
        <v>4.1100000000000003</v>
      </c>
      <c r="FV567" s="9">
        <v>82.405799999999999</v>
      </c>
      <c r="FX567" s="9">
        <v>83.67</v>
      </c>
      <c r="FY567" s="9">
        <v>81.99</v>
      </c>
      <c r="FZ567" s="9">
        <v>80.13</v>
      </c>
      <c r="GA567" s="9">
        <v>77.290000000000006</v>
      </c>
      <c r="GB567" s="9">
        <v>73.67</v>
      </c>
    </row>
    <row r="568" spans="1:184" x14ac:dyDescent="0.35">
      <c r="A568" s="6">
        <f t="shared" si="72"/>
        <v>45345</v>
      </c>
      <c r="B568" s="13">
        <f t="shared" si="66"/>
        <v>2</v>
      </c>
      <c r="C568" s="13">
        <f t="shared" si="67"/>
        <v>2024</v>
      </c>
      <c r="D568">
        <f t="shared" si="68"/>
        <v>202402</v>
      </c>
      <c r="E568">
        <f t="shared" si="69"/>
        <v>1</v>
      </c>
      <c r="F568">
        <f t="shared" si="70"/>
        <v>202401</v>
      </c>
      <c r="G568" t="s">
        <v>757</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82.585099999999997</v>
      </c>
      <c r="FP568" s="7">
        <v>84.18</v>
      </c>
      <c r="FQ568" s="9">
        <v>1.2677</v>
      </c>
      <c r="FR568" s="7">
        <f t="shared" si="71"/>
        <v>66.403723278378166</v>
      </c>
      <c r="FT568" s="7">
        <v>4.25</v>
      </c>
      <c r="FU568" s="7">
        <v>4.1100000000000003</v>
      </c>
      <c r="FV568" s="9">
        <v>82.731999999999999</v>
      </c>
      <c r="FX568" s="9">
        <v>81.62</v>
      </c>
      <c r="FY568" s="9">
        <v>80.25</v>
      </c>
      <c r="FZ568" s="9">
        <v>78.63</v>
      </c>
      <c r="GA568" s="9">
        <v>76.069999999999993</v>
      </c>
      <c r="GB568" s="9">
        <v>72.88</v>
      </c>
    </row>
    <row r="569" spans="1:184" x14ac:dyDescent="0.35">
      <c r="A569" s="6">
        <f t="shared" si="72"/>
        <v>45348</v>
      </c>
      <c r="B569" s="13">
        <f t="shared" si="66"/>
        <v>2</v>
      </c>
      <c r="C569" s="13">
        <f t="shared" si="67"/>
        <v>2024</v>
      </c>
      <c r="D569">
        <f t="shared" si="68"/>
        <v>202402</v>
      </c>
      <c r="E569">
        <f t="shared" si="69"/>
        <v>1</v>
      </c>
      <c r="F569">
        <f t="shared" si="70"/>
        <v>202401</v>
      </c>
      <c r="G569" t="s">
        <v>758</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82.537700000000001</v>
      </c>
      <c r="FP569" s="7">
        <v>84.01</v>
      </c>
      <c r="FQ569" s="9">
        <v>1.2684</v>
      </c>
      <c r="FR569" s="7">
        <f t="shared" si="71"/>
        <v>66.233049511195219</v>
      </c>
      <c r="FT569" s="7">
        <v>4.3</v>
      </c>
      <c r="FU569" s="7">
        <v>4.1500000000000004</v>
      </c>
      <c r="FV569" s="9">
        <v>82.686000000000007</v>
      </c>
      <c r="FX569" s="9">
        <v>82.53</v>
      </c>
      <c r="FY569" s="9">
        <v>81.099999999999994</v>
      </c>
      <c r="FZ569" s="9">
        <v>79.400000000000006</v>
      </c>
      <c r="GA569" s="9">
        <v>76.66</v>
      </c>
      <c r="GB569" s="9">
        <v>73.23</v>
      </c>
    </row>
    <row r="570" spans="1:184" x14ac:dyDescent="0.35">
      <c r="A570" s="6">
        <f t="shared" si="72"/>
        <v>45349</v>
      </c>
      <c r="B570" s="13">
        <f t="shared" si="66"/>
        <v>2</v>
      </c>
      <c r="C570" s="13">
        <f t="shared" si="67"/>
        <v>2024</v>
      </c>
      <c r="D570">
        <f t="shared" si="68"/>
        <v>202402</v>
      </c>
      <c r="E570">
        <f t="shared" si="69"/>
        <v>1</v>
      </c>
      <c r="F570">
        <f t="shared" si="70"/>
        <v>202401</v>
      </c>
      <c r="G570" t="s">
        <v>759</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82.519800000000004</v>
      </c>
      <c r="FP570" s="7">
        <v>83.8</v>
      </c>
      <c r="FQ570" s="9">
        <v>1.2683</v>
      </c>
      <c r="FR570" s="7">
        <f t="shared" si="71"/>
        <v>66.072695734447692</v>
      </c>
      <c r="FT570" s="7">
        <v>4.3499999999999996</v>
      </c>
      <c r="FU570" s="7">
        <v>4.1900000000000004</v>
      </c>
      <c r="FV570" s="9">
        <v>82.679599999999994</v>
      </c>
      <c r="FX570" s="9">
        <v>83.65</v>
      </c>
      <c r="FY570" s="9">
        <v>82.02</v>
      </c>
      <c r="FZ570" s="9">
        <v>80.150000000000006</v>
      </c>
      <c r="GA570" s="9">
        <v>77.2</v>
      </c>
      <c r="GB570" s="9">
        <v>73.62</v>
      </c>
    </row>
    <row r="571" spans="1:184" x14ac:dyDescent="0.35">
      <c r="A571" s="6">
        <f t="shared" si="72"/>
        <v>45350</v>
      </c>
      <c r="B571" s="13">
        <f t="shared" si="66"/>
        <v>2</v>
      </c>
      <c r="C571" s="13">
        <f t="shared" si="67"/>
        <v>2024</v>
      </c>
      <c r="D571">
        <f t="shared" si="68"/>
        <v>202402</v>
      </c>
      <c r="E571">
        <f t="shared" si="69"/>
        <v>1</v>
      </c>
      <c r="F571">
        <f t="shared" si="70"/>
        <v>202401</v>
      </c>
      <c r="G571" t="s">
        <v>760</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82.442899999999995</v>
      </c>
      <c r="FP571" s="7">
        <v>84.08</v>
      </c>
      <c r="FQ571" s="9">
        <v>1.2653000000000001</v>
      </c>
      <c r="FR571" s="7">
        <f t="shared" si="71"/>
        <v>66.450644116019916</v>
      </c>
      <c r="FT571" s="7">
        <v>4.3499999999999996</v>
      </c>
      <c r="FU571" s="7">
        <v>4.18</v>
      </c>
      <c r="FV571" s="9">
        <v>82.589699999999993</v>
      </c>
      <c r="FX571" s="9">
        <v>83.68</v>
      </c>
      <c r="FY571" s="9">
        <v>81.47</v>
      </c>
      <c r="FZ571" s="9">
        <v>79.599999999999994</v>
      </c>
      <c r="GA571" s="9">
        <v>76.73</v>
      </c>
      <c r="GB571" s="9">
        <v>73.33</v>
      </c>
    </row>
    <row r="572" spans="1:184" x14ac:dyDescent="0.35">
      <c r="A572" s="6">
        <f t="shared" si="72"/>
        <v>45351</v>
      </c>
      <c r="B572" s="13">
        <f t="shared" si="66"/>
        <v>2</v>
      </c>
      <c r="C572" s="13">
        <f t="shared" si="67"/>
        <v>2024</v>
      </c>
      <c r="D572">
        <f t="shared" si="68"/>
        <v>202402</v>
      </c>
      <c r="E572">
        <f t="shared" si="69"/>
        <v>1</v>
      </c>
      <c r="F572">
        <f t="shared" si="70"/>
        <v>202401</v>
      </c>
      <c r="G572" t="s">
        <v>761</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82.418199999999999</v>
      </c>
      <c r="FP572" s="7">
        <v>84.57</v>
      </c>
      <c r="FQ572" s="9">
        <v>1.2649999999999999</v>
      </c>
      <c r="FR572" s="7">
        <f t="shared" si="71"/>
        <v>66.853754940711468</v>
      </c>
      <c r="FT572" s="7">
        <v>4.3</v>
      </c>
      <c r="FU572" s="7">
        <v>4.12</v>
      </c>
      <c r="FV572" s="9">
        <v>82.568399999999997</v>
      </c>
      <c r="FX572" s="9">
        <v>83.62</v>
      </c>
      <c r="FY572" s="9">
        <v>81.180000000000007</v>
      </c>
      <c r="FZ572" s="9">
        <v>79.260000000000005</v>
      </c>
      <c r="GA572" s="9">
        <v>76.44</v>
      </c>
      <c r="GB572" s="9">
        <v>73.13</v>
      </c>
    </row>
    <row r="573" spans="1:184" x14ac:dyDescent="0.35">
      <c r="A573" s="6">
        <f t="shared" si="72"/>
        <v>45352</v>
      </c>
      <c r="B573" s="13">
        <f t="shared" si="66"/>
        <v>3</v>
      </c>
      <c r="C573" s="13">
        <f t="shared" si="67"/>
        <v>2024</v>
      </c>
      <c r="D573">
        <f t="shared" si="68"/>
        <v>202403</v>
      </c>
      <c r="E573">
        <f t="shared" si="69"/>
        <v>1</v>
      </c>
      <c r="F573">
        <f t="shared" si="70"/>
        <v>202401</v>
      </c>
      <c r="G573" t="s">
        <v>762</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82.404600000000002</v>
      </c>
      <c r="FP573" s="7">
        <v>84.82</v>
      </c>
      <c r="FQ573" s="9">
        <v>1.2652000000000001</v>
      </c>
      <c r="FR573" s="7">
        <f t="shared" si="71"/>
        <v>67.040784065760349</v>
      </c>
      <c r="FT573" s="7">
        <v>4.28</v>
      </c>
      <c r="FU573" s="7">
        <v>4.0999999999999996</v>
      </c>
      <c r="FV573" s="9">
        <v>82.562600000000003</v>
      </c>
      <c r="FX573" s="9">
        <v>83.55</v>
      </c>
      <c r="FY573" s="9">
        <v>81.93</v>
      </c>
      <c r="FZ573" s="9">
        <v>79.81</v>
      </c>
      <c r="GA573" s="9">
        <v>76.84</v>
      </c>
      <c r="GB573" s="9">
        <v>73.290000000000006</v>
      </c>
    </row>
    <row r="574" spans="1:184" x14ac:dyDescent="0.35">
      <c r="A574" s="6">
        <f t="shared" si="72"/>
        <v>45355</v>
      </c>
      <c r="B574" s="13">
        <f t="shared" si="66"/>
        <v>3</v>
      </c>
      <c r="C574" s="13">
        <f t="shared" si="67"/>
        <v>2024</v>
      </c>
      <c r="D574">
        <f t="shared" si="68"/>
        <v>202403</v>
      </c>
      <c r="E574">
        <f t="shared" si="69"/>
        <v>1</v>
      </c>
      <c r="F574">
        <f t="shared" si="70"/>
        <v>202401</v>
      </c>
      <c r="G574" t="s">
        <v>763</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82.623000000000005</v>
      </c>
      <c r="FP574" s="7">
        <v>86.58</v>
      </c>
      <c r="FQ574" s="9">
        <v>1.2698</v>
      </c>
      <c r="FR574" s="7">
        <f t="shared" si="71"/>
        <v>68.183965978894307</v>
      </c>
      <c r="FT574" s="7">
        <v>4.3</v>
      </c>
      <c r="FU574" s="7">
        <v>4.13</v>
      </c>
      <c r="FV574" s="9">
        <v>82.7821</v>
      </c>
      <c r="FX574" s="9">
        <v>82.8</v>
      </c>
      <c r="FY574" s="9">
        <v>81.41</v>
      </c>
      <c r="FZ574" s="9">
        <v>79.52</v>
      </c>
      <c r="GA574" s="9">
        <v>76.790000000000006</v>
      </c>
      <c r="GB574" s="9">
        <v>73.569999999999993</v>
      </c>
    </row>
    <row r="575" spans="1:184" x14ac:dyDescent="0.35">
      <c r="A575" s="6">
        <f t="shared" si="72"/>
        <v>45356</v>
      </c>
      <c r="B575" s="13">
        <f t="shared" si="66"/>
        <v>3</v>
      </c>
      <c r="C575" s="13">
        <f t="shared" si="67"/>
        <v>2024</v>
      </c>
      <c r="D575">
        <f t="shared" si="68"/>
        <v>202403</v>
      </c>
      <c r="E575">
        <f t="shared" si="69"/>
        <v>1</v>
      </c>
      <c r="F575">
        <f t="shared" si="70"/>
        <v>202401</v>
      </c>
      <c r="G575" t="s">
        <v>764</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82.796199999999999</v>
      </c>
      <c r="FP575" s="7">
        <v>85.82</v>
      </c>
      <c r="FQ575" s="9">
        <v>1.2732000000000001</v>
      </c>
      <c r="FR575" s="7">
        <f t="shared" si="71"/>
        <v>67.404963870562355</v>
      </c>
      <c r="FT575" s="7">
        <v>4.2300000000000004</v>
      </c>
      <c r="FU575" s="7">
        <v>4.01</v>
      </c>
      <c r="FV575" s="9">
        <v>82.964500000000001</v>
      </c>
      <c r="FX575" s="9">
        <v>82.04</v>
      </c>
      <c r="FY575" s="9">
        <v>80.69</v>
      </c>
      <c r="FZ575" s="9">
        <v>78.88</v>
      </c>
      <c r="GA575" s="9">
        <v>76.239999999999995</v>
      </c>
      <c r="GB575" s="9">
        <v>73</v>
      </c>
    </row>
    <row r="576" spans="1:184" x14ac:dyDescent="0.35">
      <c r="A576" s="6">
        <f t="shared" si="72"/>
        <v>45357</v>
      </c>
      <c r="B576" s="13">
        <f t="shared" si="66"/>
        <v>3</v>
      </c>
      <c r="C576" s="13">
        <f t="shared" si="67"/>
        <v>2024</v>
      </c>
      <c r="D576">
        <f t="shared" si="68"/>
        <v>202403</v>
      </c>
      <c r="E576">
        <f t="shared" si="69"/>
        <v>1</v>
      </c>
      <c r="F576">
        <f t="shared" si="70"/>
        <v>202401</v>
      </c>
      <c r="G576" t="s">
        <v>765</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82.703199999999995</v>
      </c>
      <c r="FP576" s="7">
        <v>86.59</v>
      </c>
      <c r="FQ576" s="9">
        <v>1.2743</v>
      </c>
      <c r="FR576" s="7">
        <f t="shared" si="71"/>
        <v>67.951031939103828</v>
      </c>
      <c r="FT576" s="7">
        <v>4.3</v>
      </c>
      <c r="FU576" s="7">
        <v>4</v>
      </c>
      <c r="FV576" s="9">
        <v>82.874700000000004</v>
      </c>
      <c r="FX576" s="9">
        <v>82.96</v>
      </c>
      <c r="FY576" s="9">
        <v>81.489999999999995</v>
      </c>
      <c r="FZ576" s="9">
        <v>79.510000000000005</v>
      </c>
      <c r="GA576" s="9">
        <v>76.650000000000006</v>
      </c>
      <c r="GB576" s="9">
        <v>73.14</v>
      </c>
    </row>
    <row r="577" spans="1:184" x14ac:dyDescent="0.35">
      <c r="A577" s="6">
        <f t="shared" si="72"/>
        <v>45358</v>
      </c>
      <c r="B577" s="13">
        <f t="shared" si="66"/>
        <v>3</v>
      </c>
      <c r="C577" s="13">
        <f t="shared" si="67"/>
        <v>2024</v>
      </c>
      <c r="D577">
        <f t="shared" si="68"/>
        <v>202403</v>
      </c>
      <c r="E577">
        <f t="shared" si="69"/>
        <v>1</v>
      </c>
      <c r="F577">
        <f t="shared" si="70"/>
        <v>202401</v>
      </c>
      <c r="G577" t="s">
        <v>766</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82.851100000000002</v>
      </c>
      <c r="FP577" s="7">
        <v>84.88</v>
      </c>
      <c r="FQ577" s="9">
        <v>1.2788999999999999</v>
      </c>
      <c r="FR577" s="7">
        <f t="shared" si="71"/>
        <v>66.36953632027523</v>
      </c>
      <c r="FT577" s="7">
        <v>4.3099999999999996</v>
      </c>
      <c r="FU577" s="7">
        <v>4.01</v>
      </c>
      <c r="FV577" s="9">
        <v>83.019300000000001</v>
      </c>
      <c r="FX577" s="9">
        <v>82.96</v>
      </c>
      <c r="FY577" s="9">
        <v>81.63</v>
      </c>
      <c r="FZ577" s="9">
        <v>79.709999999999994</v>
      </c>
      <c r="GA577" s="9">
        <v>76.87</v>
      </c>
      <c r="GB577" s="9">
        <v>73.37</v>
      </c>
    </row>
    <row r="578" spans="1:184" x14ac:dyDescent="0.35">
      <c r="A578" s="6">
        <f t="shared" si="72"/>
        <v>45359</v>
      </c>
      <c r="B578" s="13">
        <f t="shared" si="66"/>
        <v>3</v>
      </c>
      <c r="C578" s="13">
        <f t="shared" si="67"/>
        <v>2024</v>
      </c>
      <c r="D578">
        <f t="shared" si="68"/>
        <v>202403</v>
      </c>
      <c r="E578">
        <f t="shared" si="69"/>
        <v>1</v>
      </c>
      <c r="F578">
        <f t="shared" si="70"/>
        <v>202401</v>
      </c>
      <c r="G578" t="s">
        <v>767</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83.271100000000004</v>
      </c>
      <c r="FP578" s="7">
        <v>84.29</v>
      </c>
      <c r="FQ578" s="9">
        <v>1.2881</v>
      </c>
      <c r="FR578" s="7">
        <f t="shared" si="71"/>
        <v>65.43746603524572</v>
      </c>
      <c r="FT578" s="7">
        <v>4.25</v>
      </c>
      <c r="FU578" s="7">
        <v>3.97</v>
      </c>
      <c r="FV578" s="9">
        <v>83.441599999999994</v>
      </c>
      <c r="FX578" s="9">
        <v>82.08</v>
      </c>
      <c r="FY578" s="9">
        <v>80.92</v>
      </c>
      <c r="FZ578" s="9">
        <v>79.09</v>
      </c>
      <c r="GA578" s="9">
        <v>76.28</v>
      </c>
      <c r="GB578" s="9">
        <v>72.930000000000007</v>
      </c>
    </row>
    <row r="579" spans="1:184" x14ac:dyDescent="0.35">
      <c r="A579" s="6">
        <f t="shared" si="72"/>
        <v>45362</v>
      </c>
      <c r="B579" s="13">
        <f t="shared" si="66"/>
        <v>3</v>
      </c>
      <c r="C579" s="13">
        <f t="shared" si="67"/>
        <v>2024</v>
      </c>
      <c r="D579">
        <f t="shared" si="68"/>
        <v>202403</v>
      </c>
      <c r="E579">
        <f t="shared" si="69"/>
        <v>1</v>
      </c>
      <c r="F579">
        <f t="shared" si="70"/>
        <v>202401</v>
      </c>
      <c r="G579" t="s">
        <v>768</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82.903099999999995</v>
      </c>
      <c r="FP579" s="7">
        <v>83.44</v>
      </c>
      <c r="FQ579" s="9">
        <v>1.2805</v>
      </c>
      <c r="FR579" s="7">
        <f t="shared" si="71"/>
        <v>65.162046075751661</v>
      </c>
      <c r="FT579" s="7">
        <v>4.2300000000000004</v>
      </c>
      <c r="FU579" s="7">
        <v>3.97</v>
      </c>
      <c r="FV579" s="9">
        <v>83.0732</v>
      </c>
      <c r="FX579" s="9">
        <v>82.21</v>
      </c>
      <c r="FY579" s="9">
        <v>81.2</v>
      </c>
      <c r="FZ579" s="9">
        <v>79.44</v>
      </c>
      <c r="GA579" s="9">
        <v>76.709999999999994</v>
      </c>
      <c r="GB579" s="9">
        <v>73.430000000000007</v>
      </c>
    </row>
    <row r="580" spans="1:184" x14ac:dyDescent="0.35">
      <c r="A580" s="6">
        <f t="shared" si="72"/>
        <v>45363</v>
      </c>
      <c r="B580" s="13">
        <f t="shared" si="66"/>
        <v>3</v>
      </c>
      <c r="C580" s="13">
        <f t="shared" si="67"/>
        <v>2024</v>
      </c>
      <c r="D580">
        <f t="shared" si="68"/>
        <v>202403</v>
      </c>
      <c r="E580">
        <f t="shared" si="69"/>
        <v>1</v>
      </c>
      <c r="F580">
        <f t="shared" si="70"/>
        <v>202401</v>
      </c>
      <c r="G580" t="s">
        <v>769</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82.849900000000005</v>
      </c>
      <c r="FP580" s="7">
        <v>83.66</v>
      </c>
      <c r="FQ580" s="9">
        <v>1.2784</v>
      </c>
      <c r="FR580" s="7">
        <f t="shared" si="71"/>
        <v>65.441176470588232</v>
      </c>
      <c r="FT580" s="7">
        <v>4.22</v>
      </c>
      <c r="FU580" s="7">
        <v>3.94</v>
      </c>
      <c r="FV580" s="9">
        <v>83.005899999999997</v>
      </c>
      <c r="FX580" s="9">
        <v>81.92</v>
      </c>
      <c r="FY580" s="9">
        <v>80.95</v>
      </c>
      <c r="FZ580" s="9">
        <v>79.22</v>
      </c>
      <c r="GA580" s="9">
        <v>76.459999999999994</v>
      </c>
      <c r="GB580" s="9">
        <v>73.23</v>
      </c>
    </row>
    <row r="581" spans="1:184" x14ac:dyDescent="0.35">
      <c r="A581" s="6">
        <f t="shared" si="72"/>
        <v>45364</v>
      </c>
      <c r="B581" s="13">
        <f t="shared" si="66"/>
        <v>3</v>
      </c>
      <c r="C581" s="13">
        <f t="shared" si="67"/>
        <v>2024</v>
      </c>
      <c r="D581">
        <f t="shared" si="68"/>
        <v>202403</v>
      </c>
      <c r="E581">
        <f t="shared" si="69"/>
        <v>1</v>
      </c>
      <c r="F581">
        <f t="shared" si="70"/>
        <v>202401</v>
      </c>
      <c r="G581" t="s">
        <v>778</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82.829499999999996</v>
      </c>
      <c r="FP581" s="7">
        <v>83.95</v>
      </c>
      <c r="FQ581" s="9">
        <v>1.2797000000000001</v>
      </c>
      <c r="FR581" s="7">
        <f t="shared" si="71"/>
        <v>65.601312807689297</v>
      </c>
      <c r="FT581" s="7">
        <v>4.21</v>
      </c>
      <c r="FU581" s="7">
        <v>4.0199999999999996</v>
      </c>
      <c r="FV581" s="9">
        <v>82.996499999999997</v>
      </c>
      <c r="FX581" s="9">
        <v>84.03</v>
      </c>
      <c r="FY581" s="9">
        <v>82.81</v>
      </c>
      <c r="FZ581" s="9">
        <v>80.849999999999994</v>
      </c>
      <c r="GA581" s="9">
        <v>77.84</v>
      </c>
      <c r="GB581" s="9">
        <v>74.260000000000005</v>
      </c>
    </row>
    <row r="582" spans="1:184" x14ac:dyDescent="0.35">
      <c r="A582" s="6">
        <f t="shared" si="72"/>
        <v>45365</v>
      </c>
      <c r="B582" s="13">
        <f t="shared" si="66"/>
        <v>3</v>
      </c>
      <c r="C582" s="13">
        <f t="shared" si="67"/>
        <v>2024</v>
      </c>
      <c r="D582">
        <f t="shared" si="68"/>
        <v>202403</v>
      </c>
      <c r="E582">
        <f t="shared" si="69"/>
        <v>1</v>
      </c>
      <c r="F582">
        <f t="shared" si="70"/>
        <v>202401</v>
      </c>
      <c r="G582" t="s">
        <v>779</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82.775899999999993</v>
      </c>
      <c r="FP582" s="7">
        <v>86.16</v>
      </c>
      <c r="FQ582" s="9">
        <v>1.2746999999999999</v>
      </c>
      <c r="FR582" s="7">
        <f t="shared" si="71"/>
        <v>67.592374676394442</v>
      </c>
      <c r="FT582" s="7">
        <v>4.29</v>
      </c>
      <c r="FU582" s="7">
        <v>4.0999999999999996</v>
      </c>
      <c r="FV582" s="9">
        <v>82.942899999999995</v>
      </c>
      <c r="FX582" s="9">
        <v>85.42</v>
      </c>
      <c r="FY582" s="9">
        <v>84.03</v>
      </c>
      <c r="FZ582" s="9">
        <v>81.93</v>
      </c>
      <c r="GA582" s="9">
        <v>78.67</v>
      </c>
      <c r="GB582" s="9">
        <v>74.709999999999994</v>
      </c>
    </row>
    <row r="583" spans="1:184" x14ac:dyDescent="0.35">
      <c r="A583" s="6">
        <f t="shared" si="72"/>
        <v>45366</v>
      </c>
      <c r="B583" s="13">
        <f t="shared" si="66"/>
        <v>3</v>
      </c>
      <c r="C583" s="13">
        <f t="shared" si="67"/>
        <v>2024</v>
      </c>
      <c r="D583">
        <f t="shared" si="68"/>
        <v>202403</v>
      </c>
      <c r="E583">
        <f t="shared" si="69"/>
        <v>1</v>
      </c>
      <c r="F583">
        <f t="shared" si="70"/>
        <v>202401</v>
      </c>
      <c r="G583" t="s">
        <v>780</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82.774199999999993</v>
      </c>
      <c r="FP583" s="7">
        <v>85.39</v>
      </c>
      <c r="FQ583" s="9">
        <v>1.274</v>
      </c>
      <c r="FR583" s="7">
        <f t="shared" si="71"/>
        <v>67.025117739403456</v>
      </c>
      <c r="FT583" s="7">
        <v>4.32</v>
      </c>
      <c r="FU583" s="7">
        <v>4.09</v>
      </c>
      <c r="FV583" s="9">
        <v>82.943600000000004</v>
      </c>
      <c r="FX583" s="9">
        <v>85.34</v>
      </c>
      <c r="FY583" s="9">
        <v>84.11</v>
      </c>
      <c r="FZ583" s="9">
        <v>82.12</v>
      </c>
      <c r="GA583" s="9">
        <v>78.95</v>
      </c>
      <c r="GB583" s="9">
        <v>75.06</v>
      </c>
    </row>
    <row r="584" spans="1:184" x14ac:dyDescent="0.35">
      <c r="A584" s="6">
        <f t="shared" si="72"/>
        <v>45369</v>
      </c>
      <c r="B584" s="13">
        <f t="shared" si="66"/>
        <v>3</v>
      </c>
      <c r="C584" s="13">
        <f t="shared" si="67"/>
        <v>2024</v>
      </c>
      <c r="D584">
        <f t="shared" si="68"/>
        <v>202403</v>
      </c>
      <c r="E584">
        <f t="shared" si="69"/>
        <v>1</v>
      </c>
      <c r="F584">
        <f t="shared" si="70"/>
        <v>202401</v>
      </c>
      <c r="G584" t="s">
        <v>781</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82.801699999999997</v>
      </c>
      <c r="FP584" s="7">
        <v>86.47</v>
      </c>
      <c r="FQ584" s="9">
        <v>1.2733000000000001</v>
      </c>
      <c r="FR584" s="7">
        <f t="shared" si="71"/>
        <v>67.910154716092038</v>
      </c>
      <c r="FT584" s="7">
        <v>4.3099999999999996</v>
      </c>
      <c r="FU584" s="7">
        <v>4.09</v>
      </c>
      <c r="FV584" s="9">
        <v>82.956800000000001</v>
      </c>
      <c r="FX584" s="9">
        <v>86.89</v>
      </c>
      <c r="FY584" s="9">
        <v>85.42</v>
      </c>
      <c r="FZ584" s="9">
        <v>83.21</v>
      </c>
      <c r="GA584" s="9">
        <v>79.72</v>
      </c>
      <c r="GB584" s="9">
        <v>75.489999999999995</v>
      </c>
    </row>
    <row r="585" spans="1:184" x14ac:dyDescent="0.35">
      <c r="A585" s="6">
        <f t="shared" si="72"/>
        <v>45370</v>
      </c>
      <c r="B585" s="13">
        <f t="shared" si="66"/>
        <v>3</v>
      </c>
      <c r="C585" s="13">
        <f t="shared" si="67"/>
        <v>2024</v>
      </c>
      <c r="D585">
        <f t="shared" si="68"/>
        <v>202403</v>
      </c>
      <c r="E585">
        <f t="shared" si="69"/>
        <v>1</v>
      </c>
      <c r="F585">
        <f t="shared" si="70"/>
        <v>202401</v>
      </c>
      <c r="G585" t="s">
        <v>782</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82.815299999999993</v>
      </c>
      <c r="FP585" s="7">
        <v>87.36</v>
      </c>
      <c r="FQ585" s="9">
        <v>1.2710999999999999</v>
      </c>
      <c r="FR585" s="7">
        <f t="shared" si="71"/>
        <v>68.727873495397688</v>
      </c>
      <c r="FT585" s="7">
        <v>4.26</v>
      </c>
      <c r="FU585" s="7">
        <v>4.05</v>
      </c>
      <c r="FV585" s="9">
        <v>82.971900000000005</v>
      </c>
      <c r="FX585" s="9">
        <v>87.38</v>
      </c>
      <c r="FY585" s="9">
        <v>85.83</v>
      </c>
      <c r="FZ585" s="9">
        <v>83.53</v>
      </c>
      <c r="GA585" s="9">
        <v>79.97</v>
      </c>
      <c r="GB585" s="9">
        <v>75.72</v>
      </c>
    </row>
    <row r="586" spans="1:184" x14ac:dyDescent="0.35">
      <c r="A586" s="6">
        <f t="shared" si="72"/>
        <v>45371</v>
      </c>
      <c r="B586" s="13">
        <f t="shared" ref="B586:B615" si="73">MONTH(A586)</f>
        <v>3</v>
      </c>
      <c r="C586" s="13">
        <f t="shared" ref="C586:C613" si="74">YEAR(A586)</f>
        <v>2024</v>
      </c>
      <c r="D586">
        <f t="shared" ref="D586:D613" si="75">C586*100+B586</f>
        <v>202403</v>
      </c>
      <c r="E586">
        <f t="shared" ref="E586:E613" si="76">IF(B586&lt;4,1,IF(B586&lt;7,2,IF(B586&lt;10,3,4)))</f>
        <v>1</v>
      </c>
      <c r="F586">
        <f t="shared" ref="F586:F613" si="77">C586*100+E586</f>
        <v>202401</v>
      </c>
      <c r="G586" t="s">
        <v>783</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82.862399999999994</v>
      </c>
      <c r="FP586" s="7">
        <v>85.77</v>
      </c>
      <c r="FQ586" s="9">
        <v>1.2710999999999999</v>
      </c>
      <c r="FR586" s="7">
        <f t="shared" ref="FR586:FR649" si="78">FP586/FQ586</f>
        <v>67.476988435213599</v>
      </c>
      <c r="FT586" s="7">
        <v>4.2300000000000004</v>
      </c>
      <c r="FU586" s="7">
        <v>4.01</v>
      </c>
      <c r="FV586" s="9">
        <v>83.023600000000002</v>
      </c>
      <c r="FX586" s="9">
        <v>85.95</v>
      </c>
      <c r="FY586" s="9">
        <v>84.72</v>
      </c>
      <c r="FZ586" s="9">
        <v>82.67</v>
      </c>
      <c r="GA586" s="9">
        <v>79.319999999999993</v>
      </c>
      <c r="GB586" s="9">
        <v>75.290000000000006</v>
      </c>
    </row>
    <row r="587" spans="1:184" x14ac:dyDescent="0.35">
      <c r="A587" s="6">
        <f t="shared" si="72"/>
        <v>45372</v>
      </c>
      <c r="B587" s="13">
        <f t="shared" si="73"/>
        <v>3</v>
      </c>
      <c r="C587" s="13">
        <f t="shared" si="74"/>
        <v>2024</v>
      </c>
      <c r="D587">
        <f t="shared" si="75"/>
        <v>202403</v>
      </c>
      <c r="E587">
        <f t="shared" si="76"/>
        <v>1</v>
      </c>
      <c r="F587">
        <f t="shared" si="77"/>
        <v>202401</v>
      </c>
      <c r="G587" t="s">
        <v>784</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82.548000000000002</v>
      </c>
      <c r="FP587" s="7">
        <v>84.92</v>
      </c>
      <c r="FQ587" s="9">
        <v>1.2667999999999999</v>
      </c>
      <c r="FR587" s="7">
        <f t="shared" si="78"/>
        <v>67.035048942216619</v>
      </c>
      <c r="FT587" s="7">
        <v>4.18</v>
      </c>
      <c r="FU587" s="7">
        <v>3.98</v>
      </c>
      <c r="FV587" s="9">
        <v>82.709699999999998</v>
      </c>
      <c r="FX587" s="9">
        <v>85.78</v>
      </c>
      <c r="FY587" s="9">
        <v>84.6</v>
      </c>
      <c r="FZ587" s="9">
        <v>82.57</v>
      </c>
      <c r="GA587" s="9">
        <v>79.28</v>
      </c>
      <c r="GB587" s="9">
        <v>75.23</v>
      </c>
    </row>
    <row r="588" spans="1:184" x14ac:dyDescent="0.35">
      <c r="A588" s="6">
        <f t="shared" si="72"/>
        <v>45373</v>
      </c>
      <c r="B588" s="13">
        <f t="shared" si="73"/>
        <v>3</v>
      </c>
      <c r="C588" s="13">
        <f t="shared" si="74"/>
        <v>2024</v>
      </c>
      <c r="D588">
        <f t="shared" si="75"/>
        <v>202403</v>
      </c>
      <c r="E588">
        <f t="shared" si="76"/>
        <v>1</v>
      </c>
      <c r="F588">
        <f t="shared" si="77"/>
        <v>202401</v>
      </c>
      <c r="G588" t="s">
        <v>785</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82.382999999999996</v>
      </c>
      <c r="FP588" s="7">
        <v>84.87</v>
      </c>
      <c r="FQ588" s="9">
        <v>1.2601</v>
      </c>
      <c r="FR588" s="7">
        <f t="shared" si="78"/>
        <v>67.351797476390772</v>
      </c>
      <c r="FT588" s="7">
        <v>4.13</v>
      </c>
      <c r="FU588" s="7">
        <v>3.93</v>
      </c>
      <c r="FV588" s="9">
        <v>82.544700000000006</v>
      </c>
      <c r="FX588" s="9">
        <v>85.43</v>
      </c>
      <c r="FY588" s="9">
        <v>84.15</v>
      </c>
      <c r="FZ588" s="9">
        <v>82.09</v>
      </c>
      <c r="GA588" s="9">
        <v>78.81</v>
      </c>
      <c r="GB588" s="9">
        <v>74.849999999999994</v>
      </c>
    </row>
    <row r="589" spans="1:184" x14ac:dyDescent="0.35">
      <c r="A589" s="6">
        <f t="shared" si="72"/>
        <v>45376</v>
      </c>
      <c r="B589" s="13">
        <f t="shared" si="73"/>
        <v>3</v>
      </c>
      <c r="C589" s="13">
        <f t="shared" si="74"/>
        <v>2024</v>
      </c>
      <c r="D589">
        <f t="shared" si="75"/>
        <v>202403</v>
      </c>
      <c r="E589">
        <f t="shared" si="76"/>
        <v>1</v>
      </c>
      <c r="F589">
        <f t="shared" si="77"/>
        <v>202401</v>
      </c>
      <c r="G589" t="s">
        <v>786</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82.557400000000001</v>
      </c>
      <c r="FP589" s="7">
        <v>86.18</v>
      </c>
      <c r="FQ589" s="9">
        <v>1.2645</v>
      </c>
      <c r="FR589" s="7">
        <f t="shared" si="78"/>
        <v>68.153420324238837</v>
      </c>
      <c r="FT589" s="7">
        <v>4.17</v>
      </c>
      <c r="FU589" s="7">
        <v>3.98</v>
      </c>
      <c r="FV589" s="9">
        <v>82.720200000000006</v>
      </c>
      <c r="FX589" s="9">
        <v>86.75</v>
      </c>
      <c r="FY589" s="9">
        <v>85.36</v>
      </c>
      <c r="FZ589" s="9">
        <v>83.15</v>
      </c>
      <c r="GA589" s="9">
        <v>79.7</v>
      </c>
      <c r="GB589" s="9">
        <v>75.510000000000005</v>
      </c>
    </row>
    <row r="590" spans="1:184" x14ac:dyDescent="0.35">
      <c r="A590" s="6">
        <f t="shared" si="72"/>
        <v>45377</v>
      </c>
      <c r="B590" s="13">
        <f t="shared" si="73"/>
        <v>3</v>
      </c>
      <c r="C590" s="13">
        <f t="shared" si="74"/>
        <v>2024</v>
      </c>
      <c r="D590">
        <f t="shared" si="75"/>
        <v>202403</v>
      </c>
      <c r="E590">
        <f t="shared" si="76"/>
        <v>1</v>
      </c>
      <c r="F590">
        <f t="shared" si="77"/>
        <v>202401</v>
      </c>
      <c r="G590" t="s">
        <v>787</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82.500399999999999</v>
      </c>
      <c r="FP590" s="7">
        <v>85.91</v>
      </c>
      <c r="FQ590" s="9">
        <v>1.2627999999999999</v>
      </c>
      <c r="FR590" s="7">
        <f t="shared" si="78"/>
        <v>68.031358885017426</v>
      </c>
      <c r="FT590" s="7">
        <v>4.16</v>
      </c>
      <c r="FU590" s="7">
        <v>3.97</v>
      </c>
      <c r="FV590" s="9">
        <v>82.664100000000005</v>
      </c>
      <c r="FX590" s="9">
        <v>86.25</v>
      </c>
      <c r="FY590" s="9">
        <v>84.91</v>
      </c>
      <c r="FZ590" s="9">
        <v>82.79</v>
      </c>
      <c r="GA590" s="9">
        <v>79.44</v>
      </c>
      <c r="GB590" s="9">
        <v>75.37</v>
      </c>
    </row>
    <row r="591" spans="1:184" x14ac:dyDescent="0.35">
      <c r="A591" s="6">
        <f t="shared" ref="A591:A654" si="79">+A586+7</f>
        <v>45378</v>
      </c>
      <c r="B591" s="13">
        <f t="shared" si="73"/>
        <v>3</v>
      </c>
      <c r="C591" s="13">
        <f t="shared" si="74"/>
        <v>2024</v>
      </c>
      <c r="D591">
        <f t="shared" si="75"/>
        <v>202403</v>
      </c>
      <c r="E591">
        <f t="shared" si="76"/>
        <v>1</v>
      </c>
      <c r="F591">
        <f t="shared" si="77"/>
        <v>202401</v>
      </c>
      <c r="G591" t="s">
        <v>788</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82.559899999999999</v>
      </c>
      <c r="FP591" s="7">
        <v>84.94</v>
      </c>
      <c r="FQ591" s="9">
        <v>1.2628999999999999</v>
      </c>
      <c r="FR591" s="7">
        <f t="shared" si="78"/>
        <v>67.257898487607889</v>
      </c>
      <c r="FT591" s="7">
        <v>4.1500000000000004</v>
      </c>
      <c r="FU591" s="7">
        <v>3.93</v>
      </c>
      <c r="FV591" s="9">
        <v>82.736699999999999</v>
      </c>
      <c r="FX591" s="9">
        <v>86.09</v>
      </c>
      <c r="FY591" s="9">
        <v>84.71</v>
      </c>
      <c r="FZ591" s="9">
        <v>82.66</v>
      </c>
      <c r="GA591" s="9">
        <v>79.37</v>
      </c>
      <c r="GB591" s="9">
        <v>75.36</v>
      </c>
    </row>
    <row r="592" spans="1:184" x14ac:dyDescent="0.35">
      <c r="A592" s="6">
        <f t="shared" si="79"/>
        <v>45379</v>
      </c>
      <c r="B592" s="13">
        <f t="shared" si="73"/>
        <v>3</v>
      </c>
      <c r="C592" s="13">
        <f t="shared" si="74"/>
        <v>2024</v>
      </c>
      <c r="D592">
        <f t="shared" si="75"/>
        <v>202403</v>
      </c>
      <c r="E592">
        <f t="shared" si="76"/>
        <v>1</v>
      </c>
      <c r="F592">
        <f t="shared" si="77"/>
        <v>202401</v>
      </c>
      <c r="G592" t="s">
        <v>789</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82.651899999999998</v>
      </c>
      <c r="FP592" s="7">
        <v>86.17</v>
      </c>
      <c r="FQ592" s="9">
        <v>1.2632000000000001</v>
      </c>
      <c r="FR592" s="7">
        <f t="shared" si="78"/>
        <v>68.215642811906264</v>
      </c>
      <c r="FT592" s="7">
        <v>4.16</v>
      </c>
      <c r="FU592" s="7">
        <v>3.95</v>
      </c>
      <c r="FV592" s="9">
        <v>82.8232</v>
      </c>
      <c r="FX592" s="9">
        <v>87.48</v>
      </c>
      <c r="FY592" s="9">
        <v>86.15</v>
      </c>
      <c r="FZ592" s="9">
        <v>83.81</v>
      </c>
      <c r="GA592" s="9">
        <v>80.260000000000005</v>
      </c>
      <c r="GB592" s="9">
        <v>75.959999999999994</v>
      </c>
    </row>
    <row r="593" spans="1:184" x14ac:dyDescent="0.35">
      <c r="A593" s="6">
        <f t="shared" si="79"/>
        <v>45380</v>
      </c>
      <c r="B593" s="13">
        <f t="shared" si="73"/>
        <v>3</v>
      </c>
      <c r="C593" s="13">
        <f t="shared" si="74"/>
        <v>2024</v>
      </c>
      <c r="D593">
        <f t="shared" si="75"/>
        <v>202403</v>
      </c>
      <c r="E593">
        <f t="shared" si="76"/>
        <v>1</v>
      </c>
      <c r="F593">
        <f t="shared" si="77"/>
        <v>202401</v>
      </c>
      <c r="G593" t="s">
        <v>790</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78"/>
        <v>#N/A</v>
      </c>
      <c r="FT593" s="7">
        <v>4.17</v>
      </c>
      <c r="FU593" s="7">
        <v>3.95</v>
      </c>
      <c r="FV593" s="9" t="e">
        <v>#N/A</v>
      </c>
      <c r="FX593" s="9" t="e">
        <v>#N/A</v>
      </c>
      <c r="FY593" s="9" t="e">
        <v>#N/A</v>
      </c>
      <c r="FZ593" s="9" t="e">
        <v>#N/A</v>
      </c>
      <c r="GA593" s="9" t="e">
        <v>#N/A</v>
      </c>
      <c r="GB593" s="9" t="e">
        <v>#N/A</v>
      </c>
    </row>
    <row r="594" spans="1:184" x14ac:dyDescent="0.35">
      <c r="A594" s="6">
        <f t="shared" si="79"/>
        <v>45383</v>
      </c>
      <c r="B594" s="13">
        <f t="shared" si="73"/>
        <v>4</v>
      </c>
      <c r="C594" s="13">
        <f t="shared" si="74"/>
        <v>2024</v>
      </c>
      <c r="D594">
        <f t="shared" si="75"/>
        <v>202404</v>
      </c>
      <c r="E594">
        <f t="shared" si="76"/>
        <v>2</v>
      </c>
      <c r="F594">
        <f t="shared" si="77"/>
        <v>202402</v>
      </c>
      <c r="G594" t="s">
        <v>791</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78"/>
        <v>#N/A</v>
      </c>
      <c r="FT594" s="7" t="e">
        <v>#N/A</v>
      </c>
      <c r="FU594" s="7" t="e">
        <v>#N/A</v>
      </c>
      <c r="FV594" s="9" t="e">
        <v>#N/A</v>
      </c>
      <c r="FX594" s="9">
        <v>87.42</v>
      </c>
      <c r="FY594" s="9">
        <v>85.64</v>
      </c>
      <c r="FZ594" s="9">
        <v>83.27</v>
      </c>
      <c r="GA594" s="9">
        <v>79.849999999999994</v>
      </c>
      <c r="GB594" s="9">
        <v>75.69</v>
      </c>
    </row>
    <row r="595" spans="1:184" x14ac:dyDescent="0.35">
      <c r="A595" s="6">
        <f t="shared" si="79"/>
        <v>45384</v>
      </c>
      <c r="B595" s="13">
        <f t="shared" si="73"/>
        <v>4</v>
      </c>
      <c r="C595" s="13">
        <f t="shared" si="74"/>
        <v>2024</v>
      </c>
      <c r="D595">
        <f t="shared" si="75"/>
        <v>202404</v>
      </c>
      <c r="E595">
        <f t="shared" si="76"/>
        <v>2</v>
      </c>
      <c r="F595">
        <f t="shared" si="77"/>
        <v>202402</v>
      </c>
      <c r="G595" t="s">
        <v>792</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82.3673</v>
      </c>
      <c r="FP595" s="7">
        <v>87.63</v>
      </c>
      <c r="FQ595" s="9">
        <v>1.2566999999999999</v>
      </c>
      <c r="FR595" s="7">
        <f t="shared" si="78"/>
        <v>69.730245882072097</v>
      </c>
      <c r="FT595" s="7">
        <v>4.25</v>
      </c>
      <c r="FU595" s="7">
        <v>4.08</v>
      </c>
      <c r="FV595" s="9">
        <v>82.533600000000007</v>
      </c>
      <c r="FX595" s="9">
        <v>88.92</v>
      </c>
      <c r="FY595" s="9">
        <v>86.92</v>
      </c>
      <c r="FZ595" s="9">
        <v>84.31</v>
      </c>
      <c r="GA595" s="9">
        <v>80.53</v>
      </c>
      <c r="GB595" s="9">
        <v>76.010000000000005</v>
      </c>
    </row>
    <row r="596" spans="1:184" x14ac:dyDescent="0.35">
      <c r="A596" s="6">
        <f t="shared" si="79"/>
        <v>45385</v>
      </c>
      <c r="B596" s="13">
        <f t="shared" si="73"/>
        <v>4</v>
      </c>
      <c r="C596" s="13">
        <f t="shared" si="74"/>
        <v>2024</v>
      </c>
      <c r="D596">
        <f t="shared" si="75"/>
        <v>202404</v>
      </c>
      <c r="E596">
        <f t="shared" si="76"/>
        <v>2</v>
      </c>
      <c r="F596">
        <f t="shared" si="77"/>
        <v>202402</v>
      </c>
      <c r="G596" t="s">
        <v>793</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82.475800000000007</v>
      </c>
      <c r="FP596" s="7">
        <v>90.6</v>
      </c>
      <c r="FQ596" s="9">
        <v>1.2619</v>
      </c>
      <c r="FR596" s="7">
        <f t="shared" si="78"/>
        <v>71.796497345272996</v>
      </c>
      <c r="FT596" s="7">
        <v>4.2</v>
      </c>
      <c r="FU596" s="7">
        <v>4.04</v>
      </c>
      <c r="FV596" s="9">
        <v>82.640100000000004</v>
      </c>
      <c r="FX596" s="9">
        <v>89.35</v>
      </c>
      <c r="FY596" s="9">
        <v>87.53</v>
      </c>
      <c r="FZ596" s="9">
        <v>85.03</v>
      </c>
      <c r="GA596" s="9">
        <v>81.17</v>
      </c>
      <c r="GB596" s="9">
        <v>76.44</v>
      </c>
    </row>
    <row r="597" spans="1:184" x14ac:dyDescent="0.35">
      <c r="A597" s="6">
        <f t="shared" si="79"/>
        <v>45386</v>
      </c>
      <c r="B597" s="13">
        <f t="shared" si="73"/>
        <v>4</v>
      </c>
      <c r="C597" s="13">
        <f t="shared" si="74"/>
        <v>2024</v>
      </c>
      <c r="D597">
        <f t="shared" si="75"/>
        <v>202404</v>
      </c>
      <c r="E597">
        <f t="shared" si="76"/>
        <v>2</v>
      </c>
      <c r="F597">
        <f t="shared" si="77"/>
        <v>202402</v>
      </c>
      <c r="G597" t="s">
        <v>794</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82.567499999999995</v>
      </c>
      <c r="FP597" s="7">
        <v>90.32</v>
      </c>
      <c r="FQ597" s="9">
        <v>1.2667999999999999</v>
      </c>
      <c r="FR597" s="7">
        <f t="shared" si="78"/>
        <v>71.297758130723082</v>
      </c>
      <c r="FT597" s="7">
        <v>4.2</v>
      </c>
      <c r="FU597" s="7">
        <v>4.0199999999999996</v>
      </c>
      <c r="FV597" s="9">
        <v>82.739699999999999</v>
      </c>
      <c r="FX597" s="9">
        <v>90.65</v>
      </c>
      <c r="FY597" s="9">
        <v>88.71</v>
      </c>
      <c r="FZ597" s="9">
        <v>86.06</v>
      </c>
      <c r="GA597" s="9">
        <v>81.96</v>
      </c>
      <c r="GB597" s="9">
        <v>76.819999999999993</v>
      </c>
    </row>
    <row r="598" spans="1:184" x14ac:dyDescent="0.35">
      <c r="A598" s="6">
        <f t="shared" si="79"/>
        <v>45387</v>
      </c>
      <c r="B598" s="13">
        <f t="shared" si="73"/>
        <v>4</v>
      </c>
      <c r="C598" s="13">
        <f t="shared" si="74"/>
        <v>2024</v>
      </c>
      <c r="D598">
        <f t="shared" si="75"/>
        <v>202404</v>
      </c>
      <c r="E598">
        <f t="shared" si="76"/>
        <v>2</v>
      </c>
      <c r="F598">
        <f t="shared" si="77"/>
        <v>202402</v>
      </c>
      <c r="G598" t="s">
        <v>795</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82.429699999999997</v>
      </c>
      <c r="FP598" s="7">
        <v>92.81</v>
      </c>
      <c r="FQ598" s="9">
        <v>1.2615000000000001</v>
      </c>
      <c r="FR598" s="7">
        <f t="shared" si="78"/>
        <v>73.571145461751883</v>
      </c>
      <c r="FT598" s="7">
        <v>4.22</v>
      </c>
      <c r="FU598" s="7">
        <v>4.0599999999999996</v>
      </c>
      <c r="FV598" s="9">
        <v>82.6053</v>
      </c>
      <c r="FX598" s="9">
        <v>91.17</v>
      </c>
      <c r="FY598" s="9">
        <v>89.12</v>
      </c>
      <c r="FZ598" s="9">
        <v>86.38</v>
      </c>
      <c r="GA598" s="9">
        <v>82.07</v>
      </c>
      <c r="GB598" s="9">
        <v>76.8</v>
      </c>
    </row>
    <row r="599" spans="1:184" x14ac:dyDescent="0.35">
      <c r="A599" s="6">
        <f t="shared" si="79"/>
        <v>45390</v>
      </c>
      <c r="B599" s="13">
        <f t="shared" si="73"/>
        <v>4</v>
      </c>
      <c r="C599" s="13">
        <f t="shared" si="74"/>
        <v>2024</v>
      </c>
      <c r="D599">
        <f t="shared" si="75"/>
        <v>202404</v>
      </c>
      <c r="E599">
        <f t="shared" si="76"/>
        <v>2</v>
      </c>
      <c r="F599">
        <f t="shared" si="77"/>
        <v>202402</v>
      </c>
      <c r="G599" t="s">
        <v>796</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82.493600000000001</v>
      </c>
      <c r="FP599" s="7">
        <v>91.73</v>
      </c>
      <c r="FQ599" s="9">
        <v>1.2646999999999999</v>
      </c>
      <c r="FR599" s="7">
        <f t="shared" si="78"/>
        <v>72.531035028069908</v>
      </c>
      <c r="FT599" s="7">
        <v>4.2300000000000004</v>
      </c>
      <c r="FU599" s="7">
        <v>4.09</v>
      </c>
      <c r="FV599" s="9">
        <v>82.673599999999993</v>
      </c>
      <c r="FX599" s="9">
        <v>90.38</v>
      </c>
      <c r="FY599" s="9">
        <v>88.43</v>
      </c>
      <c r="FZ599" s="9">
        <v>85.84</v>
      </c>
      <c r="GA599" s="9">
        <v>81.72</v>
      </c>
      <c r="GB599" s="9">
        <v>76.62</v>
      </c>
    </row>
    <row r="600" spans="1:184" x14ac:dyDescent="0.35">
      <c r="A600" s="6">
        <f t="shared" si="79"/>
        <v>45391</v>
      </c>
      <c r="B600" s="13">
        <f t="shared" si="73"/>
        <v>4</v>
      </c>
      <c r="C600" s="13">
        <f t="shared" si="74"/>
        <v>2024</v>
      </c>
      <c r="D600">
        <f t="shared" si="75"/>
        <v>202404</v>
      </c>
      <c r="E600">
        <f t="shared" si="76"/>
        <v>2</v>
      </c>
      <c r="F600">
        <f t="shared" si="77"/>
        <v>202402</v>
      </c>
      <c r="G600" t="s">
        <v>797</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82.641099999999994</v>
      </c>
      <c r="FP600" s="7">
        <v>92.13</v>
      </c>
      <c r="FQ600" s="9">
        <v>1.2675000000000001</v>
      </c>
      <c r="FR600" s="7">
        <f t="shared" si="78"/>
        <v>72.686390532544365</v>
      </c>
      <c r="FT600" s="7">
        <v>4.2</v>
      </c>
      <c r="FU600" s="7">
        <v>4.01</v>
      </c>
      <c r="FV600" s="9">
        <v>82.834100000000007</v>
      </c>
      <c r="FX600" s="9">
        <v>89.42</v>
      </c>
      <c r="FY600" s="9">
        <v>87.66</v>
      </c>
      <c r="FZ600" s="9">
        <v>85.25</v>
      </c>
      <c r="GA600" s="9">
        <v>81.19</v>
      </c>
      <c r="GB600" s="9">
        <v>76.14</v>
      </c>
    </row>
    <row r="601" spans="1:184" x14ac:dyDescent="0.35">
      <c r="A601" s="6">
        <f t="shared" si="79"/>
        <v>45392</v>
      </c>
      <c r="B601" s="13">
        <f t="shared" si="73"/>
        <v>4</v>
      </c>
      <c r="C601" s="13">
        <f t="shared" si="74"/>
        <v>2024</v>
      </c>
      <c r="D601">
        <f t="shared" si="75"/>
        <v>202404</v>
      </c>
      <c r="E601">
        <f t="shared" si="76"/>
        <v>2</v>
      </c>
      <c r="F601">
        <f t="shared" si="77"/>
        <v>202402</v>
      </c>
      <c r="G601" t="s">
        <v>798</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82.444800000000001</v>
      </c>
      <c r="FP601" s="7">
        <v>91.57</v>
      </c>
      <c r="FQ601" s="9">
        <v>1.2565999999999999</v>
      </c>
      <c r="FR601" s="7">
        <f t="shared" si="78"/>
        <v>72.87123985357313</v>
      </c>
      <c r="FT601" s="7">
        <v>4.34</v>
      </c>
      <c r="FU601" s="7">
        <v>4.1500000000000004</v>
      </c>
      <c r="FV601" s="9">
        <v>82.623699999999999</v>
      </c>
      <c r="FX601" s="9">
        <v>90.48</v>
      </c>
      <c r="FY601" s="9">
        <v>88.53</v>
      </c>
      <c r="FZ601" s="9">
        <v>85.99</v>
      </c>
      <c r="GA601" s="9">
        <v>81.8</v>
      </c>
      <c r="GB601" s="9">
        <v>76.569999999999993</v>
      </c>
    </row>
    <row r="602" spans="1:184" x14ac:dyDescent="0.35">
      <c r="A602" s="6">
        <f t="shared" si="79"/>
        <v>45393</v>
      </c>
      <c r="B602" s="13">
        <f t="shared" si="73"/>
        <v>4</v>
      </c>
      <c r="C602" s="13">
        <f t="shared" si="74"/>
        <v>2024</v>
      </c>
      <c r="D602">
        <f t="shared" si="75"/>
        <v>202404</v>
      </c>
      <c r="E602">
        <f t="shared" si="76"/>
        <v>2</v>
      </c>
      <c r="F602">
        <f t="shared" si="77"/>
        <v>202402</v>
      </c>
      <c r="G602" t="s">
        <v>799</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82.342399999999998</v>
      </c>
      <c r="FP602" s="7">
        <v>91.49</v>
      </c>
      <c r="FQ602" s="9">
        <v>1.252</v>
      </c>
      <c r="FR602" s="7">
        <f t="shared" si="78"/>
        <v>73.075079872204469</v>
      </c>
      <c r="FT602" s="7">
        <v>4.37</v>
      </c>
      <c r="FU602" s="7">
        <v>4.1900000000000004</v>
      </c>
      <c r="FV602" s="9">
        <v>82.523499999999999</v>
      </c>
      <c r="FX602" s="9">
        <v>89.74</v>
      </c>
      <c r="FY602" s="9">
        <v>87.94</v>
      </c>
      <c r="FZ602" s="9">
        <v>85.57</v>
      </c>
      <c r="GA602" s="9">
        <v>81.63</v>
      </c>
      <c r="GB602" s="9">
        <v>76.680000000000007</v>
      </c>
    </row>
    <row r="603" spans="1:184" x14ac:dyDescent="0.35">
      <c r="A603" s="6">
        <f t="shared" si="79"/>
        <v>45394</v>
      </c>
      <c r="B603" s="13">
        <f t="shared" si="73"/>
        <v>4</v>
      </c>
      <c r="C603" s="13">
        <f t="shared" si="74"/>
        <v>2024</v>
      </c>
      <c r="D603">
        <f t="shared" si="75"/>
        <v>202404</v>
      </c>
      <c r="E603">
        <f t="shared" si="76"/>
        <v>2</v>
      </c>
      <c r="F603">
        <f t="shared" si="77"/>
        <v>202402</v>
      </c>
      <c r="G603" t="s">
        <v>800</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82.141000000000005</v>
      </c>
      <c r="FP603" s="7">
        <v>93.12</v>
      </c>
      <c r="FQ603" s="9">
        <v>1.2435</v>
      </c>
      <c r="FR603" s="7">
        <f t="shared" si="78"/>
        <v>74.885404101326898</v>
      </c>
      <c r="FT603" s="7">
        <v>4.3499999999999996</v>
      </c>
      <c r="FU603" s="7">
        <v>4.13</v>
      </c>
      <c r="FV603" s="9">
        <v>82.301500000000004</v>
      </c>
      <c r="FX603" s="9">
        <v>90.45</v>
      </c>
      <c r="FY603" s="9">
        <v>88.65</v>
      </c>
      <c r="FZ603" s="9">
        <v>86.25</v>
      </c>
      <c r="GA603" s="9">
        <v>82.25</v>
      </c>
      <c r="GB603" s="9">
        <v>77.239999999999995</v>
      </c>
    </row>
    <row r="604" spans="1:184" x14ac:dyDescent="0.35">
      <c r="A604" s="6">
        <f t="shared" si="79"/>
        <v>45397</v>
      </c>
      <c r="B604" s="13">
        <f t="shared" si="73"/>
        <v>4</v>
      </c>
      <c r="C604" s="13">
        <f t="shared" si="74"/>
        <v>2024</v>
      </c>
      <c r="D604">
        <f t="shared" si="75"/>
        <v>202404</v>
      </c>
      <c r="E604">
        <f t="shared" si="76"/>
        <v>2</v>
      </c>
      <c r="F604">
        <f t="shared" si="77"/>
        <v>202402</v>
      </c>
      <c r="G604" t="s">
        <v>801</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82.311000000000007</v>
      </c>
      <c r="FP604" s="7">
        <v>90.84</v>
      </c>
      <c r="FQ604" s="9">
        <v>1.2451000000000001</v>
      </c>
      <c r="FR604" s="7">
        <f t="shared" si="78"/>
        <v>72.957995341739618</v>
      </c>
      <c r="FT604" s="7">
        <v>4.42</v>
      </c>
      <c r="FU604" s="7">
        <v>4.22</v>
      </c>
      <c r="FV604" s="9">
        <v>82.460300000000004</v>
      </c>
      <c r="FX604" s="9">
        <v>90.1</v>
      </c>
      <c r="FY604" s="9">
        <v>88.41</v>
      </c>
      <c r="FZ604" s="9">
        <v>86.09</v>
      </c>
      <c r="GA604" s="9">
        <v>82.22</v>
      </c>
      <c r="GB604" s="9">
        <v>77.45</v>
      </c>
    </row>
    <row r="605" spans="1:184" x14ac:dyDescent="0.35">
      <c r="A605" s="6">
        <f t="shared" si="79"/>
        <v>45398</v>
      </c>
      <c r="B605" s="13">
        <f t="shared" si="73"/>
        <v>4</v>
      </c>
      <c r="C605" s="13">
        <f t="shared" si="74"/>
        <v>2024</v>
      </c>
      <c r="D605">
        <f t="shared" si="75"/>
        <v>202404</v>
      </c>
      <c r="E605">
        <f t="shared" si="76"/>
        <v>2</v>
      </c>
      <c r="F605">
        <f t="shared" si="77"/>
        <v>202402</v>
      </c>
      <c r="G605" t="s">
        <v>802</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82.321600000000004</v>
      </c>
      <c r="FP605" s="7">
        <v>91.29</v>
      </c>
      <c r="FQ605" s="9">
        <v>1.2442</v>
      </c>
      <c r="FR605" s="7">
        <f t="shared" si="78"/>
        <v>73.372448159459907</v>
      </c>
      <c r="FT605" s="7">
        <v>4.4800000000000004</v>
      </c>
      <c r="FU605" s="7">
        <v>4.3</v>
      </c>
      <c r="FV605" s="9">
        <v>82.446899999999999</v>
      </c>
      <c r="FX605" s="9">
        <v>90.02</v>
      </c>
      <c r="FY605" s="9">
        <v>88.43</v>
      </c>
      <c r="FZ605" s="9">
        <v>86.2</v>
      </c>
      <c r="GA605" s="9">
        <v>82.38</v>
      </c>
      <c r="GB605" s="9">
        <v>77.72</v>
      </c>
    </row>
    <row r="606" spans="1:184" x14ac:dyDescent="0.35">
      <c r="A606" s="6">
        <f t="shared" si="79"/>
        <v>45399</v>
      </c>
      <c r="B606" s="13">
        <f t="shared" si="73"/>
        <v>4</v>
      </c>
      <c r="C606" s="13">
        <f t="shared" si="74"/>
        <v>2024</v>
      </c>
      <c r="D606">
        <f t="shared" si="75"/>
        <v>202404</v>
      </c>
      <c r="E606">
        <f t="shared" si="76"/>
        <v>2</v>
      </c>
      <c r="F606">
        <f t="shared" si="77"/>
        <v>202402</v>
      </c>
      <c r="G606" t="s">
        <v>803</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82.328699999999998</v>
      </c>
      <c r="FP606" s="7">
        <v>89.54</v>
      </c>
      <c r="FQ606" s="9">
        <v>1.2450000000000001</v>
      </c>
      <c r="FR606" s="7">
        <f t="shared" si="78"/>
        <v>71.91967871485943</v>
      </c>
      <c r="FT606" s="7">
        <v>4.45</v>
      </c>
      <c r="FU606" s="7">
        <v>4.25</v>
      </c>
      <c r="FV606" s="9">
        <v>82.462199999999996</v>
      </c>
      <c r="FX606" s="9">
        <v>87.29</v>
      </c>
      <c r="FY606" s="9">
        <v>85.9</v>
      </c>
      <c r="FZ606" s="9">
        <v>83.9</v>
      </c>
      <c r="GA606" s="9">
        <v>80.52</v>
      </c>
      <c r="GB606" s="9">
        <v>76.34</v>
      </c>
    </row>
    <row r="607" spans="1:184" x14ac:dyDescent="0.35">
      <c r="A607" s="6">
        <f t="shared" si="79"/>
        <v>45400</v>
      </c>
      <c r="B607" s="13">
        <f t="shared" si="73"/>
        <v>4</v>
      </c>
      <c r="C607" s="13">
        <f t="shared" si="74"/>
        <v>2024</v>
      </c>
      <c r="D607">
        <f t="shared" si="75"/>
        <v>202404</v>
      </c>
      <c r="E607">
        <f t="shared" si="76"/>
        <v>2</v>
      </c>
      <c r="F607">
        <f t="shared" si="77"/>
        <v>202402</v>
      </c>
      <c r="G607" t="s">
        <v>804</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82.1995</v>
      </c>
      <c r="FP607" s="7">
        <v>88.34</v>
      </c>
      <c r="FQ607" s="9">
        <v>1.2444</v>
      </c>
      <c r="FR607" s="7">
        <f t="shared" si="78"/>
        <v>70.990035358405663</v>
      </c>
      <c r="FT607" s="7">
        <v>4.4800000000000004</v>
      </c>
      <c r="FU607" s="7">
        <v>4.2699999999999996</v>
      </c>
      <c r="FV607" s="9">
        <v>82.321700000000007</v>
      </c>
      <c r="FX607" s="9">
        <v>87.11</v>
      </c>
      <c r="FY607" s="9">
        <v>85.7</v>
      </c>
      <c r="FZ607" s="9">
        <v>83.69</v>
      </c>
      <c r="GA607" s="9">
        <v>80.31</v>
      </c>
      <c r="GB607" s="9">
        <v>76.16</v>
      </c>
    </row>
    <row r="608" spans="1:184" x14ac:dyDescent="0.35">
      <c r="A608" s="6">
        <f t="shared" si="79"/>
        <v>45401</v>
      </c>
      <c r="B608" s="13">
        <f t="shared" si="73"/>
        <v>4</v>
      </c>
      <c r="C608" s="13">
        <f t="shared" si="74"/>
        <v>2024</v>
      </c>
      <c r="D608">
        <f t="shared" si="75"/>
        <v>202404</v>
      </c>
      <c r="E608">
        <f t="shared" si="76"/>
        <v>2</v>
      </c>
      <c r="F608">
        <f t="shared" si="77"/>
        <v>202402</v>
      </c>
      <c r="G608" t="s">
        <v>805</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82.055000000000007</v>
      </c>
      <c r="FP608" s="7">
        <v>87.96</v>
      </c>
      <c r="FQ608" s="9">
        <v>1.2434000000000001</v>
      </c>
      <c r="FR608" s="7">
        <f t="shared" si="78"/>
        <v>70.741515200257354</v>
      </c>
      <c r="FT608" s="7">
        <v>4.3899999999999997</v>
      </c>
      <c r="FU608" s="7">
        <v>4.2300000000000004</v>
      </c>
      <c r="FV608" s="9">
        <v>82.169899999999998</v>
      </c>
      <c r="FX608" s="9">
        <v>87.29</v>
      </c>
      <c r="FY608" s="9">
        <v>85.75</v>
      </c>
      <c r="FZ608" s="9">
        <v>83.59</v>
      </c>
      <c r="GA608" s="9">
        <v>80.069999999999993</v>
      </c>
      <c r="GB608" s="9">
        <v>75.91</v>
      </c>
    </row>
    <row r="609" spans="1:184" x14ac:dyDescent="0.35">
      <c r="A609" s="6">
        <f t="shared" si="79"/>
        <v>45404</v>
      </c>
      <c r="B609" s="13">
        <f t="shared" si="73"/>
        <v>4</v>
      </c>
      <c r="C609" s="13">
        <f t="shared" si="74"/>
        <v>2024</v>
      </c>
      <c r="D609">
        <f t="shared" si="75"/>
        <v>202404</v>
      </c>
      <c r="E609">
        <f t="shared" si="76"/>
        <v>2</v>
      </c>
      <c r="F609">
        <f t="shared" si="77"/>
        <v>202402</v>
      </c>
      <c r="G609" t="s">
        <v>806</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81.471299999999999</v>
      </c>
      <c r="FP609" s="7">
        <v>87.3</v>
      </c>
      <c r="FQ609" s="9">
        <v>1.2331000000000001</v>
      </c>
      <c r="FR609" s="7">
        <f t="shared" si="78"/>
        <v>70.797177844457053</v>
      </c>
      <c r="FT609" s="7">
        <v>4.33</v>
      </c>
      <c r="FU609" s="7">
        <v>4.2</v>
      </c>
      <c r="FV609" s="9">
        <v>81.5886</v>
      </c>
      <c r="FX609" s="9">
        <v>87</v>
      </c>
      <c r="FY609" s="9">
        <v>85.29</v>
      </c>
      <c r="FZ609" s="9">
        <v>83.16</v>
      </c>
      <c r="GA609" s="9">
        <v>79.709999999999994</v>
      </c>
      <c r="GB609" s="9">
        <v>75.7</v>
      </c>
    </row>
    <row r="610" spans="1:184" x14ac:dyDescent="0.35">
      <c r="A610" s="6">
        <f t="shared" si="79"/>
        <v>45405</v>
      </c>
      <c r="B610" s="13">
        <f t="shared" si="73"/>
        <v>4</v>
      </c>
      <c r="C610" s="13">
        <f t="shared" si="74"/>
        <v>2024</v>
      </c>
      <c r="D610">
        <f t="shared" si="75"/>
        <v>202404</v>
      </c>
      <c r="E610">
        <f t="shared" si="76"/>
        <v>2</v>
      </c>
      <c r="F610">
        <f t="shared" si="77"/>
        <v>202402</v>
      </c>
      <c r="G610" t="s">
        <v>807</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81.917699999999996</v>
      </c>
      <c r="FP610" s="7">
        <v>88.29</v>
      </c>
      <c r="FQ610" s="9">
        <v>1.2433000000000001</v>
      </c>
      <c r="FR610" s="7">
        <f t="shared" si="78"/>
        <v>71.01262768438832</v>
      </c>
      <c r="FT610" s="7">
        <v>4.3499999999999996</v>
      </c>
      <c r="FU610" s="7">
        <v>4.2300000000000004</v>
      </c>
      <c r="FV610" s="9">
        <v>82.046400000000006</v>
      </c>
      <c r="FX610" s="9">
        <v>88.42</v>
      </c>
      <c r="FY610" s="9">
        <v>86.55</v>
      </c>
      <c r="FZ610" s="9">
        <v>84.27</v>
      </c>
      <c r="GA610" s="9">
        <v>80.61</v>
      </c>
      <c r="GB610" s="9">
        <v>76.3</v>
      </c>
    </row>
    <row r="611" spans="1:184" x14ac:dyDescent="0.35">
      <c r="A611" s="6">
        <f t="shared" si="79"/>
        <v>45406</v>
      </c>
      <c r="B611" s="13">
        <f t="shared" si="73"/>
        <v>4</v>
      </c>
      <c r="C611" s="13">
        <f t="shared" si="74"/>
        <v>2024</v>
      </c>
      <c r="D611">
        <f t="shared" si="75"/>
        <v>202404</v>
      </c>
      <c r="E611">
        <f t="shared" si="76"/>
        <v>2</v>
      </c>
      <c r="F611">
        <f t="shared" si="77"/>
        <v>202402</v>
      </c>
      <c r="G611" t="s">
        <v>808</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82.009900000000002</v>
      </c>
      <c r="FP611" s="7">
        <v>89.02</v>
      </c>
      <c r="FQ611" s="9">
        <v>1.2433000000000001</v>
      </c>
      <c r="FR611" s="7">
        <f t="shared" si="78"/>
        <v>71.599774792889889</v>
      </c>
      <c r="FT611" s="7">
        <v>4.45</v>
      </c>
      <c r="FU611" s="7">
        <v>4.33</v>
      </c>
      <c r="FV611" s="9">
        <v>82.131</v>
      </c>
      <c r="FX611" s="9">
        <v>88.02</v>
      </c>
      <c r="FY611" s="9">
        <v>86.29</v>
      </c>
      <c r="FZ611" s="9">
        <v>84.14</v>
      </c>
      <c r="GA611" s="9">
        <v>80.66</v>
      </c>
      <c r="GB611" s="9">
        <v>76.5</v>
      </c>
    </row>
    <row r="612" spans="1:184" x14ac:dyDescent="0.35">
      <c r="A612" s="6">
        <f t="shared" si="79"/>
        <v>45407</v>
      </c>
      <c r="B612" s="13">
        <f t="shared" si="73"/>
        <v>4</v>
      </c>
      <c r="C612" s="13">
        <f t="shared" si="74"/>
        <v>2024</v>
      </c>
      <c r="D612">
        <f t="shared" si="75"/>
        <v>202404</v>
      </c>
      <c r="E612">
        <f t="shared" si="76"/>
        <v>2</v>
      </c>
      <c r="F612">
        <f t="shared" si="77"/>
        <v>202402</v>
      </c>
      <c r="G612" t="s">
        <v>809</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82.2864</v>
      </c>
      <c r="FP612" s="7">
        <v>88.1</v>
      </c>
      <c r="FQ612" s="9">
        <v>1.2488999999999999</v>
      </c>
      <c r="FR612" s="7">
        <f t="shared" si="78"/>
        <v>70.542077027784458</v>
      </c>
      <c r="FT612" s="7">
        <v>4.5</v>
      </c>
      <c r="FU612" s="7">
        <v>4.3600000000000003</v>
      </c>
      <c r="FV612" s="9">
        <v>82.406000000000006</v>
      </c>
      <c r="FX612" s="9">
        <v>89.01</v>
      </c>
      <c r="FY612" s="9">
        <v>86.92</v>
      </c>
      <c r="FZ612" s="9">
        <v>84.62</v>
      </c>
      <c r="GA612" s="9">
        <v>81.06</v>
      </c>
      <c r="GB612" s="9">
        <v>76.760000000000005</v>
      </c>
    </row>
    <row r="613" spans="1:184" x14ac:dyDescent="0.35">
      <c r="A613" s="6">
        <f t="shared" si="79"/>
        <v>45408</v>
      </c>
      <c r="B613" s="13">
        <f t="shared" si="73"/>
        <v>4</v>
      </c>
      <c r="C613" s="13">
        <f t="shared" si="74"/>
        <v>2024</v>
      </c>
      <c r="D613">
        <f t="shared" si="75"/>
        <v>202404</v>
      </c>
      <c r="E613">
        <f t="shared" si="76"/>
        <v>2</v>
      </c>
      <c r="F613">
        <f t="shared" si="77"/>
        <v>202402</v>
      </c>
      <c r="G613" t="s">
        <v>880</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82.233199999999997</v>
      </c>
      <c r="FP613" s="7">
        <v>89.95</v>
      </c>
      <c r="FQ613" s="9">
        <v>1.2462</v>
      </c>
      <c r="FR613" s="7">
        <f t="shared" si="78"/>
        <v>72.179425453378272</v>
      </c>
      <c r="FT613" s="7">
        <v>4.4800000000000004</v>
      </c>
      <c r="FU613" s="7">
        <v>4.33</v>
      </c>
      <c r="FV613" s="9">
        <v>82.370900000000006</v>
      </c>
      <c r="FX613" s="9">
        <v>89.5</v>
      </c>
      <c r="FY613" s="9">
        <v>87.37</v>
      </c>
      <c r="FZ613" s="9">
        <v>85.1</v>
      </c>
      <c r="GA613" s="9">
        <v>81.459999999999994</v>
      </c>
      <c r="GB613" s="9">
        <v>77.03</v>
      </c>
    </row>
    <row r="614" spans="1:184" x14ac:dyDescent="0.35">
      <c r="A614" s="6">
        <f t="shared" si="79"/>
        <v>45411</v>
      </c>
      <c r="B614" s="13">
        <f t="shared" si="73"/>
        <v>4</v>
      </c>
      <c r="C614" s="13">
        <f t="shared" ref="C614:C615" si="80">YEAR(A614)</f>
        <v>2024</v>
      </c>
      <c r="D614">
        <f t="shared" ref="D614:D615" si="81">C614*100+B614</f>
        <v>202404</v>
      </c>
      <c r="E614">
        <f t="shared" ref="E614:E615" si="82">IF(B614&lt;4,1,IF(B614&lt;7,2,IF(B614&lt;10,3,4)))</f>
        <v>2</v>
      </c>
      <c r="F614">
        <f t="shared" ref="F614:F615" si="83">C614*100+E614</f>
        <v>202402</v>
      </c>
      <c r="G614" t="s">
        <v>1366</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82.608900000000006</v>
      </c>
      <c r="FP614" s="7">
        <v>88.44</v>
      </c>
      <c r="FQ614" s="9">
        <v>1.2547999999999999</v>
      </c>
      <c r="FR614" s="7">
        <f t="shared" si="78"/>
        <v>70.481351609818304</v>
      </c>
      <c r="FT614" s="7">
        <v>4.45</v>
      </c>
      <c r="FU614" s="7">
        <v>4.28</v>
      </c>
      <c r="FV614" s="9">
        <v>82.757199999999997</v>
      </c>
      <c r="FX614" s="9">
        <v>88.4</v>
      </c>
      <c r="FY614" s="9">
        <v>86.42</v>
      </c>
      <c r="FZ614" s="9">
        <v>84.3</v>
      </c>
      <c r="GA614" s="9">
        <v>80.849999999999994</v>
      </c>
      <c r="GB614" s="9">
        <v>76.540000000000006</v>
      </c>
    </row>
    <row r="615" spans="1:184" x14ac:dyDescent="0.35">
      <c r="A615" s="6">
        <f t="shared" si="79"/>
        <v>45412</v>
      </c>
      <c r="B615" s="13">
        <f t="shared" si="73"/>
        <v>4</v>
      </c>
      <c r="C615" s="13">
        <f t="shared" si="80"/>
        <v>2024</v>
      </c>
      <c r="D615">
        <f t="shared" si="81"/>
        <v>202404</v>
      </c>
      <c r="E615">
        <f t="shared" si="82"/>
        <v>2</v>
      </c>
      <c r="F615">
        <f t="shared" si="83"/>
        <v>202402</v>
      </c>
      <c r="G615" t="s">
        <v>1367</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82.594999999999999</v>
      </c>
      <c r="FP615" s="7">
        <v>88.23</v>
      </c>
      <c r="FQ615" s="9">
        <v>1.252</v>
      </c>
      <c r="FR615" s="7">
        <f t="shared" si="78"/>
        <v>70.471246006389777</v>
      </c>
      <c r="FT615" s="7">
        <v>4.5199999999999996</v>
      </c>
      <c r="FU615" s="7">
        <v>4.3600000000000003</v>
      </c>
      <c r="FV615" s="9">
        <v>82.7333</v>
      </c>
      <c r="FX615" s="9">
        <v>87.86</v>
      </c>
      <c r="FY615" s="9">
        <v>85.61</v>
      </c>
      <c r="FZ615" s="9">
        <v>83.61</v>
      </c>
      <c r="GA615" s="9">
        <v>80.31</v>
      </c>
      <c r="GB615" s="9">
        <v>76.12</v>
      </c>
    </row>
    <row r="616" spans="1:184" x14ac:dyDescent="0.35">
      <c r="A616" s="6">
        <f t="shared" si="79"/>
        <v>45413</v>
      </c>
      <c r="B616" s="13">
        <f t="shared" ref="B616:B617" si="84">MONTH(A616)</f>
        <v>5</v>
      </c>
      <c r="C616" s="13">
        <f t="shared" ref="C616:C617" si="85">YEAR(A616)</f>
        <v>2024</v>
      </c>
      <c r="D616">
        <f t="shared" ref="D616:D617" si="86">C616*100+B616</f>
        <v>202405</v>
      </c>
      <c r="E616">
        <f t="shared" ref="E616:E617" si="87">IF(B616&lt;4,1,IF(B616&lt;7,2,IF(B616&lt;10,3,4)))</f>
        <v>2</v>
      </c>
      <c r="F616">
        <f t="shared" ref="F616:F617" si="88">C616*100+E616</f>
        <v>202402</v>
      </c>
      <c r="G616" t="s">
        <v>1368</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82.440399999999997</v>
      </c>
      <c r="FP616" s="7">
        <v>83.55</v>
      </c>
      <c r="FQ616" s="9">
        <v>1.2492000000000001</v>
      </c>
      <c r="FR616" s="7">
        <f t="shared" si="78"/>
        <v>66.882804995196921</v>
      </c>
      <c r="FT616" s="7">
        <v>4.5199999999999996</v>
      </c>
      <c r="FU616" s="7">
        <v>4.3600000000000003</v>
      </c>
      <c r="FV616" s="9">
        <v>82.586699999999993</v>
      </c>
      <c r="FX616" s="9">
        <v>83.44</v>
      </c>
      <c r="FY616" s="9">
        <v>82.15</v>
      </c>
      <c r="FZ616" s="9">
        <v>80.41</v>
      </c>
      <c r="GA616" s="9">
        <v>77.62</v>
      </c>
      <c r="GB616" s="9">
        <v>73.989999999999995</v>
      </c>
    </row>
    <row r="617" spans="1:184" x14ac:dyDescent="0.35">
      <c r="A617" s="6">
        <f t="shared" si="79"/>
        <v>45414</v>
      </c>
      <c r="B617" s="13">
        <f t="shared" si="84"/>
        <v>5</v>
      </c>
      <c r="C617" s="13">
        <f t="shared" si="85"/>
        <v>2024</v>
      </c>
      <c r="D617">
        <f t="shared" si="86"/>
        <v>202405</v>
      </c>
      <c r="E617">
        <f t="shared" si="87"/>
        <v>2</v>
      </c>
      <c r="F617">
        <f t="shared" si="88"/>
        <v>202402</v>
      </c>
      <c r="G617" t="s">
        <v>1369</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82.234099999999998</v>
      </c>
      <c r="FP617" s="7">
        <v>84.81</v>
      </c>
      <c r="FQ617" s="9">
        <v>1.2484999999999999</v>
      </c>
      <c r="FR617" s="7">
        <f t="shared" si="78"/>
        <v>67.929515418502206</v>
      </c>
      <c r="FT617" s="7">
        <v>4.42</v>
      </c>
      <c r="FU617" s="7">
        <v>4.28</v>
      </c>
      <c r="FV617" s="9">
        <v>82.390900000000002</v>
      </c>
      <c r="FX617" s="9">
        <v>83.67</v>
      </c>
      <c r="FY617" s="9">
        <v>82.4</v>
      </c>
      <c r="FZ617" s="9">
        <v>80.7</v>
      </c>
      <c r="GA617" s="9">
        <v>78.040000000000006</v>
      </c>
      <c r="GB617" s="9">
        <v>74.5</v>
      </c>
    </row>
    <row r="618" spans="1:184" x14ac:dyDescent="0.35">
      <c r="A618" s="6">
        <f t="shared" si="79"/>
        <v>45415</v>
      </c>
      <c r="B618" s="13">
        <f t="shared" ref="B618:B643" si="89">MONTH(A618)</f>
        <v>5</v>
      </c>
      <c r="C618" s="13">
        <f t="shared" ref="C618:C643" si="90">YEAR(A618)</f>
        <v>2024</v>
      </c>
      <c r="D618">
        <f t="shared" ref="D618:D643" si="91">C618*100+B618</f>
        <v>202405</v>
      </c>
      <c r="E618">
        <f t="shared" ref="E618:E643" si="92">IF(B618&lt;4,1,IF(B618&lt;7,2,IF(B618&lt;10,3,4)))</f>
        <v>2</v>
      </c>
      <c r="F618">
        <f t="shared" ref="F618:F643" si="93">C618*100+E618</f>
        <v>202402</v>
      </c>
      <c r="G618" t="s">
        <v>1371</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82.198300000000003</v>
      </c>
      <c r="FP618" s="7">
        <v>83.6</v>
      </c>
      <c r="FQ618" s="9">
        <v>1.2545999999999999</v>
      </c>
      <c r="FR618" s="7">
        <f t="shared" si="78"/>
        <v>66.634783994898768</v>
      </c>
      <c r="FT618" s="7">
        <v>4.3600000000000003</v>
      </c>
      <c r="FU618" s="7">
        <v>4.22</v>
      </c>
      <c r="FV618" s="9">
        <v>82.353800000000007</v>
      </c>
      <c r="FX618" s="9">
        <v>82.96</v>
      </c>
      <c r="FY618" s="9">
        <v>81.91</v>
      </c>
      <c r="FZ618" s="9">
        <v>80.38</v>
      </c>
      <c r="GA618" s="9">
        <v>77.930000000000007</v>
      </c>
      <c r="GB618" s="9">
        <v>74.61</v>
      </c>
    </row>
    <row r="619" spans="1:184" x14ac:dyDescent="0.35">
      <c r="A619" s="6">
        <f t="shared" si="79"/>
        <v>45418</v>
      </c>
      <c r="B619" s="13">
        <f t="shared" si="89"/>
        <v>5</v>
      </c>
      <c r="C619" s="13">
        <f t="shared" si="90"/>
        <v>2024</v>
      </c>
      <c r="D619">
        <f t="shared" si="91"/>
        <v>202405</v>
      </c>
      <c r="E619">
        <f t="shared" si="92"/>
        <v>2</v>
      </c>
      <c r="F619">
        <f t="shared" si="93"/>
        <v>202402</v>
      </c>
      <c r="G619" t="s">
        <v>1372</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78"/>
        <v>#N/A</v>
      </c>
      <c r="FT619" s="7">
        <v>4.37</v>
      </c>
      <c r="FU619" s="7" t="e">
        <v>#N/A</v>
      </c>
      <c r="FV619" s="9" t="e">
        <v>#N/A</v>
      </c>
      <c r="FX619" s="9">
        <v>83.33</v>
      </c>
      <c r="FY619" s="9">
        <v>82.32</v>
      </c>
      <c r="FZ619" s="9">
        <v>80.8</v>
      </c>
      <c r="GA619" s="9">
        <v>78.38</v>
      </c>
      <c r="GB619" s="9">
        <v>74.989999999999995</v>
      </c>
    </row>
    <row r="620" spans="1:184" x14ac:dyDescent="0.35">
      <c r="A620" s="6">
        <f t="shared" si="79"/>
        <v>45419</v>
      </c>
      <c r="B620" s="13">
        <f t="shared" si="89"/>
        <v>5</v>
      </c>
      <c r="C620" s="13">
        <f t="shared" si="90"/>
        <v>2024</v>
      </c>
      <c r="D620">
        <f t="shared" si="91"/>
        <v>202405</v>
      </c>
      <c r="E620">
        <f t="shared" si="92"/>
        <v>2</v>
      </c>
      <c r="F620">
        <f t="shared" si="93"/>
        <v>202402</v>
      </c>
      <c r="G620" t="s">
        <v>1373</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82.256500000000003</v>
      </c>
      <c r="FP620" s="7">
        <v>82.69</v>
      </c>
      <c r="FQ620" s="9">
        <v>1.2554000000000001</v>
      </c>
      <c r="FR620" s="7">
        <f t="shared" si="78"/>
        <v>65.867452604747484</v>
      </c>
      <c r="FT620" s="7">
        <v>4.3</v>
      </c>
      <c r="FU620" s="7">
        <v>4.13</v>
      </c>
      <c r="FV620" s="9">
        <v>82.422700000000006</v>
      </c>
      <c r="FX620" s="9">
        <v>83.16</v>
      </c>
      <c r="FY620" s="9">
        <v>82.23</v>
      </c>
      <c r="FZ620" s="9">
        <v>80.73</v>
      </c>
      <c r="GA620" s="9">
        <v>78.27</v>
      </c>
      <c r="GB620" s="9">
        <v>74.709999999999994</v>
      </c>
    </row>
    <row r="621" spans="1:184" x14ac:dyDescent="0.35">
      <c r="A621" s="6">
        <f t="shared" si="79"/>
        <v>45420</v>
      </c>
      <c r="B621" s="13">
        <f t="shared" si="89"/>
        <v>5</v>
      </c>
      <c r="C621" s="13">
        <f t="shared" si="90"/>
        <v>2024</v>
      </c>
      <c r="D621">
        <f t="shared" si="91"/>
        <v>202405</v>
      </c>
      <c r="E621">
        <f t="shared" si="92"/>
        <v>2</v>
      </c>
      <c r="F621">
        <f t="shared" si="93"/>
        <v>202402</v>
      </c>
      <c r="G621" t="s">
        <v>1374</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82.028400000000005</v>
      </c>
      <c r="FP621" s="7">
        <v>82.44</v>
      </c>
      <c r="FQ621" s="9">
        <v>1.2493000000000001</v>
      </c>
      <c r="FR621" s="7">
        <f t="shared" si="78"/>
        <v>65.988953814135911</v>
      </c>
      <c r="FT621" s="7">
        <v>4.3099999999999996</v>
      </c>
      <c r="FU621" s="7">
        <v>4.13</v>
      </c>
      <c r="FV621" s="9">
        <v>82.186300000000003</v>
      </c>
      <c r="FX621" s="9">
        <v>83.58</v>
      </c>
      <c r="FY621" s="9">
        <v>82.42</v>
      </c>
      <c r="FZ621" s="9">
        <v>80.77</v>
      </c>
      <c r="GA621" s="9">
        <v>78.16</v>
      </c>
      <c r="GB621" s="9">
        <v>74.489999999999995</v>
      </c>
    </row>
    <row r="622" spans="1:184" x14ac:dyDescent="0.35">
      <c r="A622" s="6">
        <f t="shared" si="79"/>
        <v>45421</v>
      </c>
      <c r="B622" s="13">
        <f t="shared" si="89"/>
        <v>5</v>
      </c>
      <c r="C622" s="13">
        <f t="shared" si="90"/>
        <v>2024</v>
      </c>
      <c r="D622">
        <f t="shared" si="91"/>
        <v>202405</v>
      </c>
      <c r="E622">
        <f t="shared" si="92"/>
        <v>2</v>
      </c>
      <c r="F622">
        <f t="shared" si="93"/>
        <v>202402</v>
      </c>
      <c r="G622" t="s">
        <v>1375</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82.021299999999997</v>
      </c>
      <c r="FP622" s="7">
        <v>83.27</v>
      </c>
      <c r="FQ622" s="9">
        <v>1.2512000000000001</v>
      </c>
      <c r="FR622" s="7">
        <f t="shared" si="78"/>
        <v>66.552109974424539</v>
      </c>
      <c r="FT622" s="7">
        <v>4.2699999999999996</v>
      </c>
      <c r="FU622" s="7">
        <v>4.1399999999999997</v>
      </c>
      <c r="FV622" s="9">
        <v>82.175600000000003</v>
      </c>
      <c r="FX622" s="9">
        <v>83.88</v>
      </c>
      <c r="FY622" s="9">
        <v>82.75</v>
      </c>
      <c r="FZ622" s="9">
        <v>81.069999999999993</v>
      </c>
      <c r="GA622" s="9">
        <v>78.41</v>
      </c>
      <c r="GB622" s="9">
        <v>74.69</v>
      </c>
    </row>
    <row r="623" spans="1:184" x14ac:dyDescent="0.35">
      <c r="A623" s="6">
        <f t="shared" si="79"/>
        <v>45422</v>
      </c>
      <c r="B623" s="13">
        <f t="shared" si="89"/>
        <v>5</v>
      </c>
      <c r="C623" s="13">
        <f t="shared" si="90"/>
        <v>2024</v>
      </c>
      <c r="D623">
        <f t="shared" si="91"/>
        <v>202405</v>
      </c>
      <c r="E623">
        <f t="shared" si="92"/>
        <v>2</v>
      </c>
      <c r="F623">
        <f t="shared" si="93"/>
        <v>202402</v>
      </c>
      <c r="G623" t="s">
        <v>1376</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82.054400000000001</v>
      </c>
      <c r="FP623" s="7">
        <v>83.39</v>
      </c>
      <c r="FQ623" s="9">
        <v>1.2507999999999999</v>
      </c>
      <c r="FR623" s="7">
        <f t="shared" si="78"/>
        <v>66.66933162775824</v>
      </c>
      <c r="FT623" s="7">
        <v>4.32</v>
      </c>
      <c r="FU623" s="7">
        <v>4.17</v>
      </c>
      <c r="FV623" s="9">
        <v>82.216999999999999</v>
      </c>
      <c r="FX623" s="9">
        <v>82.79</v>
      </c>
      <c r="FY623" s="9">
        <v>81.83</v>
      </c>
      <c r="FZ623" s="9">
        <v>80.23</v>
      </c>
      <c r="GA623" s="9">
        <v>77.69</v>
      </c>
      <c r="GB623" s="9">
        <v>74.16</v>
      </c>
    </row>
    <row r="624" spans="1:184" x14ac:dyDescent="0.35">
      <c r="A624" s="6">
        <f t="shared" si="79"/>
        <v>45425</v>
      </c>
      <c r="B624" s="13">
        <f t="shared" si="89"/>
        <v>5</v>
      </c>
      <c r="C624" s="13">
        <f t="shared" si="90"/>
        <v>2024</v>
      </c>
      <c r="D624">
        <f t="shared" si="91"/>
        <v>202405</v>
      </c>
      <c r="E624">
        <f t="shared" si="92"/>
        <v>2</v>
      </c>
      <c r="F624">
        <f t="shared" si="93"/>
        <v>202402</v>
      </c>
      <c r="G624" t="s">
        <v>1377</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82.242900000000006</v>
      </c>
      <c r="FP624" s="7">
        <v>83.18</v>
      </c>
      <c r="FQ624" s="9">
        <v>1.2563</v>
      </c>
      <c r="FR624" s="7">
        <f t="shared" si="78"/>
        <v>66.210300087558707</v>
      </c>
      <c r="FT624" s="7">
        <v>4.32</v>
      </c>
      <c r="FU624" s="7">
        <v>4.17</v>
      </c>
      <c r="FV624" s="9">
        <v>82.408500000000004</v>
      </c>
      <c r="FX624" s="9">
        <v>83.36</v>
      </c>
      <c r="FY624" s="9">
        <v>82.37</v>
      </c>
      <c r="FZ624" s="9">
        <v>80.77</v>
      </c>
      <c r="GA624" s="9">
        <v>78.17</v>
      </c>
      <c r="GB624" s="9">
        <v>74.510000000000005</v>
      </c>
    </row>
    <row r="625" spans="1:184" x14ac:dyDescent="0.35">
      <c r="A625" s="6">
        <f t="shared" si="79"/>
        <v>45426</v>
      </c>
      <c r="B625" s="13">
        <f t="shared" si="89"/>
        <v>5</v>
      </c>
      <c r="C625" s="13">
        <f t="shared" si="90"/>
        <v>2024</v>
      </c>
      <c r="D625">
        <f t="shared" si="91"/>
        <v>202405</v>
      </c>
      <c r="E625">
        <f t="shared" si="92"/>
        <v>2</v>
      </c>
      <c r="F625">
        <f t="shared" si="93"/>
        <v>202402</v>
      </c>
      <c r="G625" t="s">
        <v>1378</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82.339100000000002</v>
      </c>
      <c r="FP625" s="7">
        <v>81</v>
      </c>
      <c r="FQ625" s="9">
        <v>1.2588999999999999</v>
      </c>
      <c r="FR625" s="7">
        <f t="shared" si="78"/>
        <v>64.341885773294152</v>
      </c>
      <c r="FT625" s="7">
        <v>4.3099999999999996</v>
      </c>
      <c r="FU625" s="7">
        <v>4.16</v>
      </c>
      <c r="FV625" s="9">
        <v>82.504599999999996</v>
      </c>
      <c r="FX625" s="9">
        <v>82.38</v>
      </c>
      <c r="FY625" s="9">
        <v>81.47</v>
      </c>
      <c r="FZ625" s="9">
        <v>79.989999999999995</v>
      </c>
      <c r="GA625" s="9">
        <v>77.650000000000006</v>
      </c>
      <c r="GB625" s="9">
        <v>74.37</v>
      </c>
    </row>
    <row r="626" spans="1:184" x14ac:dyDescent="0.35">
      <c r="A626" s="6">
        <f t="shared" si="79"/>
        <v>45427</v>
      </c>
      <c r="B626" s="13">
        <f t="shared" si="89"/>
        <v>5</v>
      </c>
      <c r="C626" s="13">
        <f t="shared" si="90"/>
        <v>2024</v>
      </c>
      <c r="D626">
        <f t="shared" si="91"/>
        <v>202405</v>
      </c>
      <c r="E626">
        <f t="shared" si="92"/>
        <v>2</v>
      </c>
      <c r="F626">
        <f t="shared" si="93"/>
        <v>202402</v>
      </c>
      <c r="G626" t="s">
        <v>1379</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82.526899999999998</v>
      </c>
      <c r="FP626" s="7">
        <v>79.98</v>
      </c>
      <c r="FQ626" s="9">
        <v>1.2648999999999999</v>
      </c>
      <c r="FR626" s="7">
        <f t="shared" si="78"/>
        <v>63.230294884971151</v>
      </c>
      <c r="FT626" s="7">
        <v>4.2300000000000004</v>
      </c>
      <c r="FU626" s="7">
        <v>4.0599999999999996</v>
      </c>
      <c r="FV626" s="9">
        <v>82.7</v>
      </c>
      <c r="FX626" s="9">
        <v>82.75</v>
      </c>
      <c r="FY626" s="9">
        <v>81.83</v>
      </c>
      <c r="FZ626" s="9">
        <v>80.28</v>
      </c>
      <c r="GA626" s="9">
        <v>77.87</v>
      </c>
      <c r="GB626" s="9">
        <v>74.56</v>
      </c>
    </row>
    <row r="627" spans="1:184" x14ac:dyDescent="0.35">
      <c r="A627" s="6">
        <f t="shared" si="79"/>
        <v>45428</v>
      </c>
      <c r="B627" s="13">
        <f t="shared" si="89"/>
        <v>5</v>
      </c>
      <c r="C627" s="13">
        <f t="shared" si="90"/>
        <v>2024</v>
      </c>
      <c r="D627">
        <f t="shared" si="91"/>
        <v>202405</v>
      </c>
      <c r="E627">
        <f t="shared" si="92"/>
        <v>2</v>
      </c>
      <c r="F627">
        <f t="shared" si="93"/>
        <v>202402</v>
      </c>
      <c r="G627" t="s">
        <v>1380</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82.583100000000002</v>
      </c>
      <c r="FP627" s="7">
        <v>81.650000000000006</v>
      </c>
      <c r="FQ627" s="9">
        <v>1.2667999999999999</v>
      </c>
      <c r="FR627" s="7">
        <f t="shared" si="78"/>
        <v>64.453741711398806</v>
      </c>
      <c r="FT627" s="7">
        <v>4.26</v>
      </c>
      <c r="FU627" s="7">
        <v>4.07</v>
      </c>
      <c r="FV627" s="9">
        <v>82.760800000000003</v>
      </c>
      <c r="FX627" s="9">
        <v>83.27</v>
      </c>
      <c r="FY627" s="9">
        <v>82.36</v>
      </c>
      <c r="FZ627" s="9">
        <v>80.8</v>
      </c>
      <c r="GA627" s="9">
        <v>78.37</v>
      </c>
      <c r="GB627" s="9">
        <v>74.930000000000007</v>
      </c>
    </row>
    <row r="628" spans="1:184" x14ac:dyDescent="0.35">
      <c r="A628" s="6">
        <f t="shared" si="79"/>
        <v>45429</v>
      </c>
      <c r="B628" s="13">
        <f t="shared" si="89"/>
        <v>5</v>
      </c>
      <c r="C628" s="13">
        <f t="shared" si="90"/>
        <v>2024</v>
      </c>
      <c r="D628">
        <f t="shared" si="91"/>
        <v>202405</v>
      </c>
      <c r="E628">
        <f t="shared" si="92"/>
        <v>2</v>
      </c>
      <c r="F628">
        <f t="shared" si="93"/>
        <v>202402</v>
      </c>
      <c r="G628" t="s">
        <v>1381</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82.764099999999999</v>
      </c>
      <c r="FP628" s="7">
        <v>82.24</v>
      </c>
      <c r="FQ628" s="9">
        <v>1.2698</v>
      </c>
      <c r="FR628" s="7">
        <f t="shared" si="78"/>
        <v>64.766104898409196</v>
      </c>
      <c r="FT628" s="7">
        <v>4.32</v>
      </c>
      <c r="FU628" s="7">
        <v>4.12</v>
      </c>
      <c r="FV628" s="9">
        <v>82.948400000000007</v>
      </c>
      <c r="FX628" s="9">
        <v>83.98</v>
      </c>
      <c r="FY628" s="9">
        <v>83.14</v>
      </c>
      <c r="FZ628" s="9">
        <v>81.540000000000006</v>
      </c>
      <c r="GA628" s="9">
        <v>79</v>
      </c>
      <c r="GB628" s="9">
        <v>75.42</v>
      </c>
    </row>
    <row r="629" spans="1:184" x14ac:dyDescent="0.35">
      <c r="A629" s="6">
        <f t="shared" si="79"/>
        <v>45432</v>
      </c>
      <c r="B629" s="13">
        <f t="shared" si="89"/>
        <v>5</v>
      </c>
      <c r="C629" s="13">
        <f t="shared" si="90"/>
        <v>2024</v>
      </c>
      <c r="D629">
        <f t="shared" si="91"/>
        <v>202405</v>
      </c>
      <c r="E629">
        <f t="shared" si="92"/>
        <v>2</v>
      </c>
      <c r="F629">
        <f t="shared" si="93"/>
        <v>202402</v>
      </c>
      <c r="G629" t="s">
        <v>1382</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82.900499999999994</v>
      </c>
      <c r="FP629" s="7">
        <v>81.91</v>
      </c>
      <c r="FQ629" s="9">
        <v>1.2707999999999999</v>
      </c>
      <c r="FR629" s="7">
        <f t="shared" si="78"/>
        <v>64.455461126849229</v>
      </c>
      <c r="FT629" s="7">
        <v>4.3499999999999996</v>
      </c>
      <c r="FU629" s="7">
        <v>4.17</v>
      </c>
      <c r="FV629" s="9">
        <v>83.091499999999996</v>
      </c>
      <c r="FX629" s="9">
        <v>83.71</v>
      </c>
      <c r="FY629" s="9">
        <v>83.05</v>
      </c>
      <c r="FZ629" s="9">
        <v>81.55</v>
      </c>
      <c r="GA629" s="9">
        <v>79.099999999999994</v>
      </c>
      <c r="GB629" s="9">
        <v>75.63</v>
      </c>
    </row>
    <row r="630" spans="1:184" x14ac:dyDescent="0.35">
      <c r="A630" s="6">
        <f t="shared" si="79"/>
        <v>45433</v>
      </c>
      <c r="B630" s="13">
        <f t="shared" si="89"/>
        <v>5</v>
      </c>
      <c r="C630" s="13">
        <f t="shared" si="90"/>
        <v>2024</v>
      </c>
      <c r="D630">
        <f t="shared" si="91"/>
        <v>202405</v>
      </c>
      <c r="E630">
        <f t="shared" si="92"/>
        <v>2</v>
      </c>
      <c r="F630">
        <f t="shared" si="93"/>
        <v>202402</v>
      </c>
      <c r="G630" t="s">
        <v>1383</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83.021900000000002</v>
      </c>
      <c r="FP630" s="7">
        <v>81.22</v>
      </c>
      <c r="FQ630" s="9">
        <v>1.2723</v>
      </c>
      <c r="FR630" s="7">
        <f t="shared" si="78"/>
        <v>63.837145327359899</v>
      </c>
      <c r="FT630" s="7">
        <v>4.3</v>
      </c>
      <c r="FU630" s="7">
        <v>4.13</v>
      </c>
      <c r="FV630" s="9">
        <v>83.212500000000006</v>
      </c>
      <c r="FX630" s="9">
        <v>82.88</v>
      </c>
      <c r="FY630" s="9">
        <v>82.33</v>
      </c>
      <c r="FZ630" s="9">
        <v>80.91</v>
      </c>
      <c r="GA630" s="9">
        <v>78.58</v>
      </c>
      <c r="GB630" s="9">
        <v>75.33</v>
      </c>
    </row>
    <row r="631" spans="1:184" x14ac:dyDescent="0.35">
      <c r="A631" s="6">
        <f t="shared" si="79"/>
        <v>45434</v>
      </c>
      <c r="B631" s="13">
        <f t="shared" si="89"/>
        <v>5</v>
      </c>
      <c r="C631" s="13">
        <f t="shared" si="90"/>
        <v>2024</v>
      </c>
      <c r="D631">
        <f t="shared" si="91"/>
        <v>202405</v>
      </c>
      <c r="E631">
        <f t="shared" si="92"/>
        <v>2</v>
      </c>
      <c r="F631">
        <f t="shared" si="93"/>
        <v>202402</v>
      </c>
      <c r="G631" t="s">
        <v>1384</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83.198700000000002</v>
      </c>
      <c r="FP631" s="7">
        <v>79.900000000000006</v>
      </c>
      <c r="FQ631" s="9">
        <v>1.2724</v>
      </c>
      <c r="FR631" s="7">
        <f t="shared" si="78"/>
        <v>62.794718641936505</v>
      </c>
      <c r="FT631" s="7">
        <v>4.45</v>
      </c>
      <c r="FU631" s="7">
        <v>4.2300000000000004</v>
      </c>
      <c r="FV631" s="9">
        <v>83.375</v>
      </c>
      <c r="FX631" s="9">
        <v>81.900000000000006</v>
      </c>
      <c r="FY631" s="9">
        <v>81.22</v>
      </c>
      <c r="FZ631" s="9">
        <v>79.790000000000006</v>
      </c>
      <c r="GA631" s="9">
        <v>77.540000000000006</v>
      </c>
      <c r="GB631" s="9">
        <v>74.430000000000007</v>
      </c>
    </row>
    <row r="632" spans="1:184" x14ac:dyDescent="0.35">
      <c r="A632" s="6">
        <f t="shared" si="79"/>
        <v>45435</v>
      </c>
      <c r="B632" s="13">
        <f t="shared" si="89"/>
        <v>5</v>
      </c>
      <c r="C632" s="13">
        <f t="shared" si="90"/>
        <v>2024</v>
      </c>
      <c r="D632">
        <f t="shared" si="91"/>
        <v>202405</v>
      </c>
      <c r="E632">
        <f t="shared" si="92"/>
        <v>2</v>
      </c>
      <c r="F632">
        <f t="shared" si="93"/>
        <v>202402</v>
      </c>
      <c r="G632" t="s">
        <v>1385</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83.164699999999996</v>
      </c>
      <c r="FP632" s="7">
        <v>79.25</v>
      </c>
      <c r="FQ632" s="9">
        <v>1.2712000000000001</v>
      </c>
      <c r="FR632" s="7">
        <f t="shared" si="78"/>
        <v>62.34266834487098</v>
      </c>
      <c r="FT632" s="7">
        <v>4.5</v>
      </c>
      <c r="FU632" s="7">
        <v>4.26</v>
      </c>
      <c r="FV632" s="9">
        <v>83.333200000000005</v>
      </c>
      <c r="FX632" s="9">
        <v>81.36</v>
      </c>
      <c r="FY632" s="9">
        <v>80.69</v>
      </c>
      <c r="FZ632" s="9">
        <v>79.3</v>
      </c>
      <c r="GA632" s="9">
        <v>77.12</v>
      </c>
      <c r="GB632" s="9">
        <v>74.12</v>
      </c>
    </row>
    <row r="633" spans="1:184" x14ac:dyDescent="0.35">
      <c r="A633" s="6">
        <f t="shared" si="79"/>
        <v>45436</v>
      </c>
      <c r="B633" s="13">
        <f t="shared" si="89"/>
        <v>5</v>
      </c>
      <c r="C633" s="13">
        <f t="shared" si="90"/>
        <v>2024</v>
      </c>
      <c r="D633">
        <f t="shared" si="91"/>
        <v>202405</v>
      </c>
      <c r="E633">
        <f t="shared" si="92"/>
        <v>2</v>
      </c>
      <c r="F633">
        <f t="shared" si="93"/>
        <v>202402</v>
      </c>
      <c r="G633" t="s">
        <v>1386</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83.239800000000002</v>
      </c>
      <c r="FP633" s="7">
        <v>78.92</v>
      </c>
      <c r="FQ633" s="9">
        <v>1.2738</v>
      </c>
      <c r="FR633" s="7">
        <f t="shared" si="78"/>
        <v>61.956351075522058</v>
      </c>
      <c r="FT633" s="7">
        <v>4.51</v>
      </c>
      <c r="FU633" s="7">
        <v>4.26</v>
      </c>
      <c r="FV633" s="9">
        <v>83.411900000000003</v>
      </c>
      <c r="FX633" s="9">
        <v>82.12</v>
      </c>
      <c r="FY633" s="9">
        <v>81.400000000000006</v>
      </c>
      <c r="FZ633" s="9">
        <v>79.900000000000006</v>
      </c>
      <c r="GA633" s="9">
        <v>77.56</v>
      </c>
      <c r="GB633" s="9">
        <v>74.37</v>
      </c>
    </row>
    <row r="634" spans="1:184" x14ac:dyDescent="0.35">
      <c r="A634" s="6">
        <f t="shared" si="79"/>
        <v>45439</v>
      </c>
      <c r="B634" s="13">
        <f t="shared" si="89"/>
        <v>5</v>
      </c>
      <c r="C634" s="13">
        <f t="shared" si="90"/>
        <v>2024</v>
      </c>
      <c r="D634">
        <f t="shared" si="91"/>
        <v>202405</v>
      </c>
      <c r="E634">
        <f t="shared" si="92"/>
        <v>2</v>
      </c>
      <c r="F634">
        <f t="shared" si="93"/>
        <v>202402</v>
      </c>
      <c r="G634" t="s">
        <v>1387</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78"/>
        <v>#N/A</v>
      </c>
      <c r="FT634" s="7">
        <v>4.5</v>
      </c>
      <c r="FU634" s="7">
        <v>4.26</v>
      </c>
      <c r="FV634" s="9" t="e">
        <v>#N/A</v>
      </c>
      <c r="FX634" s="9">
        <v>83.1</v>
      </c>
      <c r="FY634" s="9">
        <v>82.45</v>
      </c>
      <c r="FZ634" s="9">
        <v>80.92</v>
      </c>
      <c r="GA634" s="9">
        <v>78.489999999999995</v>
      </c>
      <c r="GB634" s="9">
        <v>75.12</v>
      </c>
    </row>
    <row r="635" spans="1:184" x14ac:dyDescent="0.35">
      <c r="A635" s="6">
        <f t="shared" si="79"/>
        <v>45440</v>
      </c>
      <c r="B635" s="13">
        <f t="shared" si="89"/>
        <v>5</v>
      </c>
      <c r="C635" s="13">
        <f t="shared" si="90"/>
        <v>2024</v>
      </c>
      <c r="D635">
        <f t="shared" si="91"/>
        <v>202405</v>
      </c>
      <c r="E635">
        <f t="shared" si="92"/>
        <v>2</v>
      </c>
      <c r="F635">
        <f t="shared" si="93"/>
        <v>202402</v>
      </c>
      <c r="G635" t="s">
        <v>1388</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83.342699999999994</v>
      </c>
      <c r="FP635" s="7">
        <v>81.34</v>
      </c>
      <c r="FQ635" s="9">
        <v>1.2777000000000001</v>
      </c>
      <c r="FR635" s="7">
        <f t="shared" si="78"/>
        <v>63.661266337951005</v>
      </c>
      <c r="FT635" s="7">
        <v>4.51</v>
      </c>
      <c r="FU635" s="7">
        <v>4.2699999999999996</v>
      </c>
      <c r="FV635" s="9">
        <v>83.516199999999998</v>
      </c>
      <c r="FX635" s="9">
        <v>84.22</v>
      </c>
      <c r="FY635" s="9">
        <v>83.49</v>
      </c>
      <c r="FZ635" s="9">
        <v>81.91</v>
      </c>
      <c r="GA635" s="9">
        <v>79.319999999999993</v>
      </c>
      <c r="GB635" s="9">
        <v>75.62</v>
      </c>
    </row>
    <row r="636" spans="1:184" x14ac:dyDescent="0.35">
      <c r="A636" s="6">
        <f t="shared" si="79"/>
        <v>45441</v>
      </c>
      <c r="B636" s="13">
        <f t="shared" si="89"/>
        <v>5</v>
      </c>
      <c r="C636" s="13">
        <f t="shared" si="90"/>
        <v>2024</v>
      </c>
      <c r="D636">
        <f t="shared" si="91"/>
        <v>202405</v>
      </c>
      <c r="E636">
        <f t="shared" si="92"/>
        <v>2</v>
      </c>
      <c r="F636">
        <f t="shared" si="93"/>
        <v>202402</v>
      </c>
      <c r="G636" t="s">
        <v>1389</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83.262600000000006</v>
      </c>
      <c r="FP636" s="7">
        <v>81.5</v>
      </c>
      <c r="FQ636" s="9">
        <v>1.2715000000000001</v>
      </c>
      <c r="FR636" s="7">
        <f t="shared" si="78"/>
        <v>64.097522611089261</v>
      </c>
      <c r="FT636" s="7">
        <v>4.58</v>
      </c>
      <c r="FU636" s="7">
        <v>4.41</v>
      </c>
      <c r="FV636" s="9">
        <v>83.414299999999997</v>
      </c>
      <c r="FX636" s="9">
        <v>83.6</v>
      </c>
      <c r="FY636" s="9">
        <v>83.03</v>
      </c>
      <c r="FZ636" s="9">
        <v>81.58</v>
      </c>
      <c r="GA636" s="9">
        <v>79.05</v>
      </c>
      <c r="GB636" s="9">
        <v>75.36</v>
      </c>
    </row>
    <row r="637" spans="1:184" x14ac:dyDescent="0.35">
      <c r="A637" s="6">
        <f t="shared" si="79"/>
        <v>45442</v>
      </c>
      <c r="B637" s="13">
        <f t="shared" si="89"/>
        <v>5</v>
      </c>
      <c r="C637" s="13">
        <f t="shared" si="90"/>
        <v>2024</v>
      </c>
      <c r="D637">
        <f t="shared" si="91"/>
        <v>202405</v>
      </c>
      <c r="E637">
        <f t="shared" si="92"/>
        <v>2</v>
      </c>
      <c r="F637">
        <f t="shared" si="93"/>
        <v>202402</v>
      </c>
      <c r="G637" t="s">
        <v>1390</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83.260499999999993</v>
      </c>
      <c r="FP637" s="7">
        <v>81.42</v>
      </c>
      <c r="FQ637" s="9">
        <v>1.2739</v>
      </c>
      <c r="FR637" s="7">
        <f t="shared" si="78"/>
        <v>63.913964989402622</v>
      </c>
      <c r="FT637" s="7">
        <v>4.37</v>
      </c>
      <c r="FU637" s="7">
        <v>4.34</v>
      </c>
      <c r="FV637" s="9">
        <v>83.399199999999993</v>
      </c>
      <c r="FX637" s="9">
        <v>81.86</v>
      </c>
      <c r="FY637" s="9">
        <v>81.58</v>
      </c>
      <c r="FZ637" s="9">
        <v>80.290000000000006</v>
      </c>
      <c r="GA637" s="9">
        <v>78.010000000000005</v>
      </c>
      <c r="GB637" s="9">
        <v>74.56</v>
      </c>
    </row>
    <row r="638" spans="1:184" x14ac:dyDescent="0.35">
      <c r="A638" s="6">
        <f t="shared" si="79"/>
        <v>45443</v>
      </c>
      <c r="B638" s="13">
        <f t="shared" si="89"/>
        <v>5</v>
      </c>
      <c r="C638" s="13">
        <f t="shared" si="90"/>
        <v>2024</v>
      </c>
      <c r="D638">
        <f t="shared" si="91"/>
        <v>202405</v>
      </c>
      <c r="E638">
        <f t="shared" si="92"/>
        <v>2</v>
      </c>
      <c r="F638">
        <f t="shared" si="93"/>
        <v>202402</v>
      </c>
      <c r="G638" t="s">
        <v>1391</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83.190700000000007</v>
      </c>
      <c r="FP638" s="7">
        <v>79.41</v>
      </c>
      <c r="FQ638" s="9">
        <v>1.2730999999999999</v>
      </c>
      <c r="FR638" s="7">
        <f t="shared" si="78"/>
        <v>62.37530437514728</v>
      </c>
      <c r="FT638" s="7">
        <v>4.43</v>
      </c>
      <c r="FU638" s="7">
        <v>4.33</v>
      </c>
      <c r="FV638" s="9">
        <v>83.3095</v>
      </c>
      <c r="FX638" s="9">
        <v>81.62</v>
      </c>
      <c r="FY638" s="9">
        <v>80.87</v>
      </c>
      <c r="FZ638" s="9">
        <v>79.790000000000006</v>
      </c>
      <c r="GA638" s="9">
        <v>77.86</v>
      </c>
      <c r="GB638" s="9">
        <v>74.81</v>
      </c>
    </row>
    <row r="639" spans="1:184" x14ac:dyDescent="0.35">
      <c r="A639" s="6">
        <f t="shared" si="79"/>
        <v>45446</v>
      </c>
      <c r="B639" s="13">
        <f t="shared" si="89"/>
        <v>6</v>
      </c>
      <c r="C639" s="13">
        <f t="shared" si="90"/>
        <v>2024</v>
      </c>
      <c r="D639">
        <f t="shared" si="91"/>
        <v>202406</v>
      </c>
      <c r="E639">
        <f t="shared" si="92"/>
        <v>2</v>
      </c>
      <c r="F639">
        <f t="shared" si="93"/>
        <v>202402</v>
      </c>
      <c r="G639" t="s">
        <v>1392</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83.336600000000004</v>
      </c>
      <c r="FP639" s="7">
        <v>76.45</v>
      </c>
      <c r="FQ639" s="9">
        <v>1.2771999999999999</v>
      </c>
      <c r="FR639" s="7">
        <f t="shared" si="78"/>
        <v>59.857500782962738</v>
      </c>
      <c r="FT639" s="7">
        <v>4.3600000000000003</v>
      </c>
      <c r="FU639" s="7">
        <v>4.22</v>
      </c>
      <c r="FV639" s="9">
        <v>83.444500000000005</v>
      </c>
      <c r="FX639" s="9">
        <v>78.36</v>
      </c>
      <c r="FY639" s="9">
        <v>77.95</v>
      </c>
      <c r="FZ639" s="9">
        <v>77.05</v>
      </c>
      <c r="GA639" s="9">
        <v>75.61</v>
      </c>
      <c r="GB639" s="9">
        <v>73.08</v>
      </c>
    </row>
    <row r="640" spans="1:184" x14ac:dyDescent="0.35">
      <c r="A640" s="6">
        <f t="shared" si="79"/>
        <v>45447</v>
      </c>
      <c r="B640" s="13">
        <f t="shared" si="89"/>
        <v>6</v>
      </c>
      <c r="C640" s="13">
        <f t="shared" si="90"/>
        <v>2024</v>
      </c>
      <c r="D640">
        <f t="shared" si="91"/>
        <v>202406</v>
      </c>
      <c r="E640">
        <f t="shared" si="92"/>
        <v>2</v>
      </c>
      <c r="F640">
        <f t="shared" si="93"/>
        <v>202402</v>
      </c>
      <c r="G640" t="s">
        <v>1393</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83.3827</v>
      </c>
      <c r="FP640" s="7">
        <v>75.33</v>
      </c>
      <c r="FQ640" s="9">
        <v>1.278</v>
      </c>
      <c r="FR640" s="7">
        <f t="shared" si="78"/>
        <v>58.943661971830984</v>
      </c>
      <c r="FT640" s="7">
        <v>4.3499999999999996</v>
      </c>
      <c r="FU640" s="7">
        <v>4.17</v>
      </c>
      <c r="FV640" s="9">
        <v>83.470299999999995</v>
      </c>
      <c r="FX640" s="9">
        <v>77.52</v>
      </c>
      <c r="FY640" s="9">
        <v>76.94</v>
      </c>
      <c r="FZ640" s="9">
        <v>75.95</v>
      </c>
      <c r="GA640" s="9">
        <v>74.48</v>
      </c>
      <c r="GB640" s="9">
        <v>71.900000000000006</v>
      </c>
    </row>
    <row r="641" spans="1:184" x14ac:dyDescent="0.35">
      <c r="A641" s="6">
        <f t="shared" si="79"/>
        <v>45448</v>
      </c>
      <c r="B641" s="13">
        <f t="shared" si="89"/>
        <v>6</v>
      </c>
      <c r="C641" s="13">
        <f t="shared" si="90"/>
        <v>2024</v>
      </c>
      <c r="D641">
        <f t="shared" si="91"/>
        <v>202406</v>
      </c>
      <c r="E641">
        <f t="shared" si="92"/>
        <v>2</v>
      </c>
      <c r="F641">
        <f t="shared" si="93"/>
        <v>202402</v>
      </c>
      <c r="G641" t="s">
        <v>1394</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83.323800000000006</v>
      </c>
      <c r="FP641" s="7">
        <v>75.41</v>
      </c>
      <c r="FQ641" s="9">
        <v>1.276</v>
      </c>
      <c r="FR641" s="7">
        <f t="shared" si="78"/>
        <v>59.0987460815047</v>
      </c>
      <c r="FT641" s="7">
        <v>4.3600000000000003</v>
      </c>
      <c r="FU641" s="7">
        <v>4.1900000000000004</v>
      </c>
      <c r="FV641" s="9">
        <v>83.414699999999996</v>
      </c>
      <c r="FX641" s="9">
        <v>78.41</v>
      </c>
      <c r="FY641" s="9">
        <v>77.61</v>
      </c>
      <c r="FZ641" s="9">
        <v>76.42</v>
      </c>
      <c r="GA641" s="9">
        <v>74.72</v>
      </c>
      <c r="GB641" s="9">
        <v>71.95</v>
      </c>
    </row>
    <row r="642" spans="1:184" x14ac:dyDescent="0.35">
      <c r="A642" s="6">
        <f t="shared" si="79"/>
        <v>45449</v>
      </c>
      <c r="B642" s="13">
        <f t="shared" si="89"/>
        <v>6</v>
      </c>
      <c r="C642" s="13">
        <f t="shared" si="90"/>
        <v>2024</v>
      </c>
      <c r="D642">
        <f t="shared" si="91"/>
        <v>202406</v>
      </c>
      <c r="E642">
        <f t="shared" si="92"/>
        <v>2</v>
      </c>
      <c r="F642">
        <f t="shared" si="93"/>
        <v>202402</v>
      </c>
      <c r="G642" t="s">
        <v>1395</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83.337500000000006</v>
      </c>
      <c r="FP642" s="7">
        <v>77.62</v>
      </c>
      <c r="FQ642" s="9">
        <v>1.2773000000000001</v>
      </c>
      <c r="FR642" s="7">
        <f t="shared" si="78"/>
        <v>60.768809206920849</v>
      </c>
      <c r="FT642" s="7">
        <v>4.3099999999999996</v>
      </c>
      <c r="FU642" s="7">
        <v>4.17</v>
      </c>
      <c r="FV642" s="9">
        <v>83.436899999999994</v>
      </c>
      <c r="FX642" s="9">
        <v>79.87</v>
      </c>
      <c r="FY642" s="9">
        <v>79.040000000000006</v>
      </c>
      <c r="FZ642" s="9">
        <v>77.760000000000005</v>
      </c>
      <c r="GA642" s="9">
        <v>75.849999999999994</v>
      </c>
      <c r="GB642" s="9">
        <v>72.819999999999993</v>
      </c>
    </row>
    <row r="643" spans="1:184" x14ac:dyDescent="0.35">
      <c r="A643" s="6">
        <f t="shared" si="79"/>
        <v>45450</v>
      </c>
      <c r="B643" s="13">
        <f t="shared" si="89"/>
        <v>6</v>
      </c>
      <c r="C643" s="13">
        <f t="shared" si="90"/>
        <v>2024</v>
      </c>
      <c r="D643">
        <f t="shared" si="91"/>
        <v>202406</v>
      </c>
      <c r="E643">
        <f t="shared" si="92"/>
        <v>2</v>
      </c>
      <c r="F643">
        <f t="shared" si="93"/>
        <v>202402</v>
      </c>
      <c r="G643" t="s">
        <v>1396</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83.365899999999996</v>
      </c>
      <c r="FP643" s="7">
        <v>78.12</v>
      </c>
      <c r="FQ643" s="9">
        <v>1.2724</v>
      </c>
      <c r="FR643" s="7">
        <f t="shared" si="78"/>
        <v>61.395787488211262</v>
      </c>
      <c r="FT643" s="7">
        <v>4.37</v>
      </c>
      <c r="FU643" s="7">
        <v>4.25</v>
      </c>
      <c r="FV643" s="9">
        <v>83.436999999999998</v>
      </c>
      <c r="FX643" s="9">
        <v>79.62</v>
      </c>
      <c r="FY643" s="9">
        <v>78.94</v>
      </c>
      <c r="FZ643" s="9">
        <v>77.78</v>
      </c>
      <c r="GA643" s="9">
        <v>76.02</v>
      </c>
      <c r="GB643" s="9">
        <v>73.150000000000006</v>
      </c>
    </row>
    <row r="644" spans="1:184" x14ac:dyDescent="0.35">
      <c r="A644" s="6">
        <f t="shared" si="79"/>
        <v>45453</v>
      </c>
      <c r="B644" s="13">
        <f t="shared" ref="B644:B669" si="94">MONTH(A644)</f>
        <v>6</v>
      </c>
      <c r="C644" s="13">
        <f t="shared" ref="C644:C669" si="95">YEAR(A644)</f>
        <v>2024</v>
      </c>
      <c r="D644">
        <f t="shared" ref="D644:D669" si="96">C644*100+B644</f>
        <v>202406</v>
      </c>
      <c r="E644">
        <f t="shared" ref="E644:E669" si="97">IF(B644&lt;4,1,IF(B644&lt;7,2,IF(B644&lt;10,3,4)))</f>
        <v>2</v>
      </c>
      <c r="F644">
        <f t="shared" ref="F644:F669" si="98">C644*100+E644</f>
        <v>202402</v>
      </c>
      <c r="G644" t="s">
        <v>1400</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83.633499999999998</v>
      </c>
      <c r="FP644" s="7">
        <v>79.59</v>
      </c>
      <c r="FQ644" s="9">
        <v>1.2717000000000001</v>
      </c>
      <c r="FR644" s="7">
        <f t="shared" si="78"/>
        <v>62.585515451757487</v>
      </c>
      <c r="FT644" s="7">
        <v>4.42</v>
      </c>
      <c r="FU644" s="7">
        <v>4.33</v>
      </c>
      <c r="FV644" s="9">
        <v>83.695800000000006</v>
      </c>
      <c r="FX644" s="9">
        <v>81.63</v>
      </c>
      <c r="FY644" s="9">
        <v>80.75</v>
      </c>
      <c r="FZ644" s="9">
        <v>79.38</v>
      </c>
      <c r="GA644" s="9">
        <v>77.37</v>
      </c>
      <c r="GB644" s="9">
        <v>74.239999999999995</v>
      </c>
    </row>
    <row r="645" spans="1:184" x14ac:dyDescent="0.35">
      <c r="A645" s="6">
        <f t="shared" si="79"/>
        <v>45454</v>
      </c>
      <c r="B645" s="13">
        <f t="shared" si="94"/>
        <v>6</v>
      </c>
      <c r="C645" s="13">
        <f t="shared" si="95"/>
        <v>2024</v>
      </c>
      <c r="D645">
        <f t="shared" si="96"/>
        <v>202406</v>
      </c>
      <c r="E645">
        <f t="shared" si="97"/>
        <v>2</v>
      </c>
      <c r="F645">
        <f t="shared" si="98"/>
        <v>202402</v>
      </c>
      <c r="G645" t="s">
        <v>1402</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83.668899999999994</v>
      </c>
      <c r="FP645" s="7">
        <v>80.150000000000006</v>
      </c>
      <c r="FQ645" s="9">
        <v>1.2712000000000001</v>
      </c>
      <c r="FR645" s="7">
        <f t="shared" si="78"/>
        <v>63.05066079295154</v>
      </c>
      <c r="FT645" s="7">
        <v>4.3499999999999996</v>
      </c>
      <c r="FU645" s="7">
        <v>4.26</v>
      </c>
      <c r="FV645" s="9">
        <v>83.735399999999998</v>
      </c>
      <c r="FX645" s="9">
        <v>81.92</v>
      </c>
      <c r="FY645" s="9">
        <v>81.06</v>
      </c>
      <c r="FZ645" s="9">
        <v>79.72</v>
      </c>
      <c r="GA645" s="9">
        <v>77.72</v>
      </c>
      <c r="GB645" s="9">
        <v>74.66</v>
      </c>
    </row>
    <row r="646" spans="1:184" x14ac:dyDescent="0.35">
      <c r="A646" s="6">
        <f t="shared" si="79"/>
        <v>45455</v>
      </c>
      <c r="B646" s="13">
        <f t="shared" si="94"/>
        <v>6</v>
      </c>
      <c r="C646" s="13">
        <f t="shared" si="95"/>
        <v>2024</v>
      </c>
      <c r="D646">
        <f t="shared" si="96"/>
        <v>202406</v>
      </c>
      <c r="E646">
        <f t="shared" si="97"/>
        <v>2</v>
      </c>
      <c r="F646">
        <f t="shared" si="98"/>
        <v>202402</v>
      </c>
      <c r="G646" t="s">
        <v>1403</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83.924700000000001</v>
      </c>
      <c r="FP646" s="7">
        <v>80.52</v>
      </c>
      <c r="FQ646" s="9">
        <v>1.2843</v>
      </c>
      <c r="FR646" s="7">
        <f t="shared" si="78"/>
        <v>62.695631861714553</v>
      </c>
      <c r="FT646" s="7">
        <v>4.2</v>
      </c>
      <c r="FU646" s="7">
        <v>4.1100000000000003</v>
      </c>
      <c r="FV646" s="9">
        <v>83.965900000000005</v>
      </c>
      <c r="FX646" s="9">
        <v>82.6</v>
      </c>
      <c r="FY646" s="9">
        <v>81.650000000000006</v>
      </c>
      <c r="FZ646" s="9">
        <v>80.25</v>
      </c>
      <c r="GA646" s="9">
        <v>78.11</v>
      </c>
      <c r="GB646" s="9">
        <v>74.89</v>
      </c>
    </row>
    <row r="647" spans="1:184" x14ac:dyDescent="0.35">
      <c r="A647" s="6">
        <f t="shared" si="79"/>
        <v>45456</v>
      </c>
      <c r="B647" s="13">
        <f t="shared" si="94"/>
        <v>6</v>
      </c>
      <c r="C647" s="13">
        <f t="shared" si="95"/>
        <v>2024</v>
      </c>
      <c r="D647">
        <f t="shared" si="96"/>
        <v>202406</v>
      </c>
      <c r="E647">
        <f t="shared" si="97"/>
        <v>2</v>
      </c>
      <c r="F647">
        <f t="shared" si="98"/>
        <v>202402</v>
      </c>
      <c r="G647" t="s">
        <v>1404</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83.804699999999997</v>
      </c>
      <c r="FP647" s="7">
        <v>81.44</v>
      </c>
      <c r="FQ647" s="9">
        <v>1.2766999999999999</v>
      </c>
      <c r="FR647" s="7">
        <f t="shared" si="78"/>
        <v>63.789457194329131</v>
      </c>
      <c r="FT647" s="7">
        <v>4.22</v>
      </c>
      <c r="FU647" s="7">
        <v>4.13</v>
      </c>
      <c r="FV647" s="9">
        <v>83.860699999999994</v>
      </c>
      <c r="FX647" s="9">
        <v>82.75</v>
      </c>
      <c r="FY647" s="9">
        <v>81.8</v>
      </c>
      <c r="FZ647" s="9">
        <v>80.400000000000006</v>
      </c>
      <c r="GA647" s="9">
        <v>78.22</v>
      </c>
      <c r="GB647" s="9">
        <v>74.88</v>
      </c>
    </row>
    <row r="648" spans="1:184" x14ac:dyDescent="0.35">
      <c r="A648" s="6">
        <f t="shared" si="79"/>
        <v>45457</v>
      </c>
      <c r="B648" s="13">
        <f t="shared" si="94"/>
        <v>6</v>
      </c>
      <c r="C648" s="13">
        <f t="shared" si="95"/>
        <v>2024</v>
      </c>
      <c r="D648">
        <f t="shared" si="96"/>
        <v>202406</v>
      </c>
      <c r="E648">
        <f t="shared" si="97"/>
        <v>2</v>
      </c>
      <c r="F648">
        <f t="shared" si="98"/>
        <v>202402</v>
      </c>
      <c r="G648" t="s">
        <v>1405</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83.506399999999999</v>
      </c>
      <c r="FP648" s="7">
        <v>81.489999999999995</v>
      </c>
      <c r="FQ648" s="9">
        <v>1.2666999999999999</v>
      </c>
      <c r="FR648" s="7">
        <f t="shared" si="78"/>
        <v>64.332517565327223</v>
      </c>
      <c r="FT648" s="7">
        <v>4.18</v>
      </c>
      <c r="FU648" s="7">
        <v>4.05</v>
      </c>
      <c r="FV648" s="9">
        <v>83.575699999999998</v>
      </c>
      <c r="FX648" s="9">
        <v>82.62</v>
      </c>
      <c r="FY648" s="9">
        <v>81.5</v>
      </c>
      <c r="FZ648" s="9">
        <v>80.03</v>
      </c>
      <c r="GA648" s="9">
        <v>77.83</v>
      </c>
      <c r="GB648" s="9">
        <v>74.55</v>
      </c>
    </row>
    <row r="649" spans="1:184" x14ac:dyDescent="0.35">
      <c r="A649" s="6">
        <f t="shared" si="79"/>
        <v>45460</v>
      </c>
      <c r="B649" s="13">
        <f t="shared" si="94"/>
        <v>6</v>
      </c>
      <c r="C649" s="13">
        <f t="shared" si="95"/>
        <v>2024</v>
      </c>
      <c r="D649">
        <f t="shared" si="96"/>
        <v>202406</v>
      </c>
      <c r="E649">
        <f t="shared" si="97"/>
        <v>2</v>
      </c>
      <c r="F649">
        <f t="shared" si="98"/>
        <v>202402</v>
      </c>
      <c r="G649" t="s">
        <v>1406</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83.5047</v>
      </c>
      <c r="FP649" s="7">
        <v>82.45</v>
      </c>
      <c r="FQ649" s="9">
        <v>1.268</v>
      </c>
      <c r="FR649" s="7">
        <f t="shared" si="78"/>
        <v>65.023659305993689</v>
      </c>
      <c r="FT649" s="7">
        <v>4.2</v>
      </c>
      <c r="FU649" s="7">
        <v>4.1100000000000003</v>
      </c>
      <c r="FV649" s="9">
        <v>83.569100000000006</v>
      </c>
      <c r="FX649" s="9">
        <v>84.25</v>
      </c>
      <c r="FY649" s="9">
        <v>82.79</v>
      </c>
      <c r="FZ649" s="9">
        <v>80.989999999999995</v>
      </c>
      <c r="GA649" s="9">
        <v>78.319999999999993</v>
      </c>
      <c r="GB649" s="9">
        <v>74.61</v>
      </c>
    </row>
    <row r="650" spans="1:184" x14ac:dyDescent="0.35">
      <c r="A650" s="6">
        <f t="shared" si="79"/>
        <v>45461</v>
      </c>
      <c r="B650" s="13">
        <f t="shared" si="94"/>
        <v>6</v>
      </c>
      <c r="C650" s="13">
        <f t="shared" si="95"/>
        <v>2024</v>
      </c>
      <c r="D650">
        <f t="shared" si="96"/>
        <v>202406</v>
      </c>
      <c r="E650">
        <f t="shared" si="97"/>
        <v>2</v>
      </c>
      <c r="F650">
        <f t="shared" si="98"/>
        <v>202402</v>
      </c>
      <c r="G650" t="s">
        <v>1407</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83.398799999999994</v>
      </c>
      <c r="FP650" s="7">
        <v>84.79</v>
      </c>
      <c r="FQ650" s="9">
        <v>1.2689999999999999</v>
      </c>
      <c r="FR650" s="7">
        <f t="shared" ref="FR650:FR713" si="99">FP650/FQ650</f>
        <v>66.816390858944061</v>
      </c>
      <c r="FT650" s="7">
        <v>4.16</v>
      </c>
      <c r="FU650" s="7">
        <v>4.04</v>
      </c>
      <c r="FV650" s="9">
        <v>83.472700000000003</v>
      </c>
      <c r="FX650" s="9">
        <v>85.33</v>
      </c>
      <c r="FY650" s="9">
        <v>83.79</v>
      </c>
      <c r="FZ650" s="9">
        <v>81.99</v>
      </c>
      <c r="GA650" s="9">
        <v>79.28</v>
      </c>
      <c r="GB650" s="9">
        <v>75.489999999999995</v>
      </c>
    </row>
    <row r="651" spans="1:184" x14ac:dyDescent="0.35">
      <c r="A651" s="6">
        <f t="shared" si="79"/>
        <v>45462</v>
      </c>
      <c r="B651" s="13">
        <f t="shared" si="94"/>
        <v>6</v>
      </c>
      <c r="C651" s="13">
        <f t="shared" si="95"/>
        <v>2024</v>
      </c>
      <c r="D651">
        <f t="shared" si="96"/>
        <v>202406</v>
      </c>
      <c r="E651">
        <f t="shared" si="97"/>
        <v>2</v>
      </c>
      <c r="F651">
        <f t="shared" si="98"/>
        <v>202402</v>
      </c>
      <c r="G651" t="s">
        <v>1408</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83.631299999999996</v>
      </c>
      <c r="FP651" s="7">
        <v>85.64</v>
      </c>
      <c r="FQ651" s="9">
        <v>1.2732000000000001</v>
      </c>
      <c r="FR651" s="7">
        <f t="shared" si="99"/>
        <v>67.263587810241901</v>
      </c>
      <c r="FT651" s="7">
        <v>4.1900000000000004</v>
      </c>
      <c r="FU651" s="7">
        <v>4.07</v>
      </c>
      <c r="FV651" s="9">
        <v>83.699200000000005</v>
      </c>
      <c r="FX651" s="9">
        <v>85.07</v>
      </c>
      <c r="FY651" s="9">
        <v>83.58</v>
      </c>
      <c r="FZ651" s="9">
        <v>81.87</v>
      </c>
      <c r="GA651" s="9">
        <v>79.23</v>
      </c>
      <c r="GB651" s="9">
        <v>75.44</v>
      </c>
    </row>
    <row r="652" spans="1:184" x14ac:dyDescent="0.35">
      <c r="A652" s="6">
        <f t="shared" si="79"/>
        <v>45463</v>
      </c>
      <c r="B652" s="13">
        <f t="shared" si="94"/>
        <v>6</v>
      </c>
      <c r="C652" s="13">
        <f t="shared" si="95"/>
        <v>2024</v>
      </c>
      <c r="D652">
        <f t="shared" si="96"/>
        <v>202406</v>
      </c>
      <c r="E652">
        <f t="shared" si="97"/>
        <v>2</v>
      </c>
      <c r="F652">
        <f t="shared" si="98"/>
        <v>202402</v>
      </c>
      <c r="G652" t="s">
        <v>1409</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83.488299999999995</v>
      </c>
      <c r="FP652" s="7">
        <v>85.92</v>
      </c>
      <c r="FQ652" s="9">
        <v>1.2685999999999999</v>
      </c>
      <c r="FR652" s="7">
        <f t="shared" si="99"/>
        <v>67.728204319722536</v>
      </c>
      <c r="FT652" s="7">
        <v>4.1500000000000004</v>
      </c>
      <c r="FU652" s="7">
        <v>4.05</v>
      </c>
      <c r="FV652" s="9">
        <v>83.563000000000002</v>
      </c>
      <c r="FX652" s="9">
        <v>85.71</v>
      </c>
      <c r="FY652" s="9">
        <v>84.13</v>
      </c>
      <c r="FZ652" s="9">
        <v>82.34</v>
      </c>
      <c r="GA652" s="9">
        <v>79.64</v>
      </c>
      <c r="GB652" s="9">
        <v>75.77</v>
      </c>
    </row>
    <row r="653" spans="1:184" x14ac:dyDescent="0.35">
      <c r="A653" s="6">
        <f t="shared" si="79"/>
        <v>45464</v>
      </c>
      <c r="B653" s="13">
        <f t="shared" si="94"/>
        <v>6</v>
      </c>
      <c r="C653" s="13">
        <f t="shared" si="95"/>
        <v>2024</v>
      </c>
      <c r="D653">
        <f t="shared" si="96"/>
        <v>202406</v>
      </c>
      <c r="E653">
        <f t="shared" si="97"/>
        <v>2</v>
      </c>
      <c r="F653">
        <f t="shared" si="98"/>
        <v>202402</v>
      </c>
      <c r="G653" t="s">
        <v>1410</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83.283799999999999</v>
      </c>
      <c r="FP653" s="7">
        <v>86.42</v>
      </c>
      <c r="FQ653" s="9">
        <v>1.2625999999999999</v>
      </c>
      <c r="FR653" s="7">
        <f t="shared" si="99"/>
        <v>68.446063678124503</v>
      </c>
      <c r="FT653" s="7">
        <v>4.17</v>
      </c>
      <c r="FU653" s="7">
        <v>4.07</v>
      </c>
      <c r="FV653" s="9">
        <v>83.368499999999997</v>
      </c>
      <c r="FX653" s="9">
        <v>85.24</v>
      </c>
      <c r="FY653" s="9">
        <v>83.56</v>
      </c>
      <c r="FZ653" s="9">
        <v>81.78</v>
      </c>
      <c r="GA653" s="9">
        <v>79.12</v>
      </c>
      <c r="GB653" s="9">
        <v>75.31</v>
      </c>
    </row>
    <row r="654" spans="1:184" x14ac:dyDescent="0.35">
      <c r="A654" s="6">
        <f t="shared" si="79"/>
        <v>45467</v>
      </c>
      <c r="B654" s="13">
        <f t="shared" si="94"/>
        <v>6</v>
      </c>
      <c r="C654" s="13">
        <f t="shared" si="95"/>
        <v>2024</v>
      </c>
      <c r="D654">
        <f t="shared" si="96"/>
        <v>202406</v>
      </c>
      <c r="E654">
        <f t="shared" si="97"/>
        <v>2</v>
      </c>
      <c r="F654">
        <f t="shared" si="98"/>
        <v>202402</v>
      </c>
      <c r="G654" t="s">
        <v>1411</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83.463800000000006</v>
      </c>
      <c r="FP654" s="7">
        <v>86.75</v>
      </c>
      <c r="FQ654" s="9">
        <v>1.2687999999999999</v>
      </c>
      <c r="FR654" s="7">
        <f t="shared" si="99"/>
        <v>68.371689785624213</v>
      </c>
      <c r="FT654" s="7">
        <v>4.1900000000000004</v>
      </c>
      <c r="FU654" s="7">
        <v>4.07</v>
      </c>
      <c r="FV654" s="9">
        <v>83.554900000000004</v>
      </c>
      <c r="FX654" s="9">
        <v>86.01</v>
      </c>
      <c r="FY654" s="9">
        <v>84.41</v>
      </c>
      <c r="FZ654" s="9">
        <v>82.62</v>
      </c>
      <c r="GA654" s="9">
        <v>79.94</v>
      </c>
      <c r="GB654" s="9">
        <v>76.02</v>
      </c>
    </row>
    <row r="655" spans="1:184" x14ac:dyDescent="0.35">
      <c r="A655" s="6">
        <f t="shared" ref="A655:A718" si="100">+A650+7</f>
        <v>45468</v>
      </c>
      <c r="B655" s="13">
        <f t="shared" si="94"/>
        <v>6</v>
      </c>
      <c r="C655" s="13">
        <f t="shared" si="95"/>
        <v>2024</v>
      </c>
      <c r="D655">
        <f t="shared" si="96"/>
        <v>202406</v>
      </c>
      <c r="E655">
        <f t="shared" si="97"/>
        <v>2</v>
      </c>
      <c r="F655">
        <f t="shared" si="98"/>
        <v>202402</v>
      </c>
      <c r="G655" t="s">
        <v>1412</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83.503299999999996</v>
      </c>
      <c r="FP655" s="7">
        <v>86.81</v>
      </c>
      <c r="FQ655" s="9">
        <v>1.2672000000000001</v>
      </c>
      <c r="FR655" s="7">
        <f t="shared" si="99"/>
        <v>68.505366161616152</v>
      </c>
      <c r="FT655" s="7">
        <v>4.21</v>
      </c>
      <c r="FU655" s="7">
        <v>4.07</v>
      </c>
      <c r="FV655" s="9">
        <v>83.582999999999998</v>
      </c>
      <c r="FX655" s="9">
        <v>85.01</v>
      </c>
      <c r="FY655" s="9">
        <v>83.58</v>
      </c>
      <c r="FZ655" s="9">
        <v>81.96</v>
      </c>
      <c r="GA655" s="9">
        <v>79.489999999999995</v>
      </c>
      <c r="GB655" s="9">
        <v>75.680000000000007</v>
      </c>
    </row>
    <row r="656" spans="1:184" x14ac:dyDescent="0.35">
      <c r="A656" s="6">
        <f t="shared" si="100"/>
        <v>45469</v>
      </c>
      <c r="B656" s="13">
        <f t="shared" si="94"/>
        <v>6</v>
      </c>
      <c r="C656" s="13">
        <f t="shared" si="95"/>
        <v>2024</v>
      </c>
      <c r="D656">
        <f t="shared" si="96"/>
        <v>202406</v>
      </c>
      <c r="E656">
        <f t="shared" si="97"/>
        <v>2</v>
      </c>
      <c r="F656">
        <f t="shared" si="98"/>
        <v>202402</v>
      </c>
      <c r="G656" t="s">
        <v>1413</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83.328100000000006</v>
      </c>
      <c r="FP656" s="7">
        <v>85.76</v>
      </c>
      <c r="FQ656" s="9">
        <v>1.2623</v>
      </c>
      <c r="FR656" s="7">
        <f t="shared" si="99"/>
        <v>67.939475560484837</v>
      </c>
      <c r="FT656" s="7">
        <v>4.25</v>
      </c>
      <c r="FU656" s="7">
        <v>4.13</v>
      </c>
      <c r="FV656" s="9">
        <v>83.395499999999998</v>
      </c>
      <c r="FX656" s="9">
        <v>85.25</v>
      </c>
      <c r="FY656" s="9">
        <v>83.85</v>
      </c>
      <c r="FZ656" s="9">
        <v>82.26</v>
      </c>
      <c r="GA656" s="9">
        <v>79.84</v>
      </c>
      <c r="GB656" s="9">
        <v>76.02</v>
      </c>
    </row>
    <row r="657" spans="1:184" x14ac:dyDescent="0.35">
      <c r="A657" s="6">
        <f t="shared" si="100"/>
        <v>45470</v>
      </c>
      <c r="B657" s="13">
        <f t="shared" si="94"/>
        <v>6</v>
      </c>
      <c r="C657" s="13">
        <f t="shared" si="95"/>
        <v>2024</v>
      </c>
      <c r="D657">
        <f t="shared" si="96"/>
        <v>202406</v>
      </c>
      <c r="E657">
        <f t="shared" si="97"/>
        <v>2</v>
      </c>
      <c r="F657">
        <f t="shared" si="98"/>
        <v>202402</v>
      </c>
      <c r="G657" t="s">
        <v>1414</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83.400999999999996</v>
      </c>
      <c r="FP657" s="7">
        <v>87</v>
      </c>
      <c r="FQ657" s="9">
        <v>1.2650999999999999</v>
      </c>
      <c r="FR657" s="7">
        <f t="shared" si="99"/>
        <v>68.769267251600667</v>
      </c>
      <c r="FT657" s="7">
        <v>4.2300000000000004</v>
      </c>
      <c r="FU657" s="7">
        <v>4.13</v>
      </c>
      <c r="FV657" s="9">
        <v>83.454099999999997</v>
      </c>
      <c r="FX657" s="9">
        <v>86.39</v>
      </c>
      <c r="FY657" s="9">
        <v>84.44</v>
      </c>
      <c r="FZ657" s="9">
        <v>82.64</v>
      </c>
      <c r="GA657" s="9">
        <v>80.040000000000006</v>
      </c>
      <c r="GB657" s="9">
        <v>76.03</v>
      </c>
    </row>
    <row r="658" spans="1:184" x14ac:dyDescent="0.35">
      <c r="A658" s="6">
        <f t="shared" si="100"/>
        <v>45471</v>
      </c>
      <c r="B658" s="13">
        <f t="shared" si="94"/>
        <v>6</v>
      </c>
      <c r="C658" s="13">
        <f t="shared" si="95"/>
        <v>2024</v>
      </c>
      <c r="D658">
        <f t="shared" si="96"/>
        <v>202406</v>
      </c>
      <c r="E658">
        <f t="shared" si="97"/>
        <v>2</v>
      </c>
      <c r="F658">
        <f t="shared" si="98"/>
        <v>202402</v>
      </c>
      <c r="G658" t="s">
        <v>1415</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83.3078</v>
      </c>
      <c r="FP658" s="7">
        <v>87.26</v>
      </c>
      <c r="FQ658" s="9">
        <v>1.2642</v>
      </c>
      <c r="FR658" s="7">
        <f t="shared" si="99"/>
        <v>69.023888625217538</v>
      </c>
      <c r="FT658" s="7">
        <v>4.2300000000000004</v>
      </c>
      <c r="FU658" s="7">
        <v>4.17</v>
      </c>
      <c r="FV658" s="9">
        <v>83.370800000000003</v>
      </c>
      <c r="FX658" s="9">
        <v>86.41</v>
      </c>
      <c r="FY658" s="9">
        <v>84.19</v>
      </c>
      <c r="FZ658" s="9">
        <v>82.33</v>
      </c>
      <c r="GA658" s="9">
        <v>79.75</v>
      </c>
      <c r="GB658" s="9">
        <v>75.8</v>
      </c>
    </row>
    <row r="659" spans="1:184" x14ac:dyDescent="0.35">
      <c r="A659" s="6">
        <f t="shared" si="100"/>
        <v>45474</v>
      </c>
      <c r="B659" s="13">
        <f t="shared" si="94"/>
        <v>7</v>
      </c>
      <c r="C659" s="13">
        <f t="shared" si="95"/>
        <v>2024</v>
      </c>
      <c r="D659">
        <f t="shared" si="96"/>
        <v>202407</v>
      </c>
      <c r="E659">
        <f t="shared" si="97"/>
        <v>3</v>
      </c>
      <c r="F659">
        <f t="shared" si="98"/>
        <v>202403</v>
      </c>
      <c r="G659" t="s">
        <v>1416</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83.353800000000007</v>
      </c>
      <c r="FP659" s="7">
        <v>86.57</v>
      </c>
      <c r="FQ659" s="9">
        <v>1.2646999999999999</v>
      </c>
      <c r="FR659" s="7">
        <f t="shared" si="99"/>
        <v>68.451016051237445</v>
      </c>
      <c r="FT659" s="7">
        <v>4.1900000000000004</v>
      </c>
      <c r="FU659" s="7">
        <v>4.28</v>
      </c>
      <c r="FV659" s="9">
        <v>83.409499999999994</v>
      </c>
      <c r="FX659" s="9">
        <v>86.6</v>
      </c>
      <c r="FY659" s="9">
        <v>84.97</v>
      </c>
      <c r="FZ659" s="9">
        <v>83.16</v>
      </c>
      <c r="GA659" s="9">
        <v>80.53</v>
      </c>
      <c r="GB659" s="9">
        <v>76.459999999999994</v>
      </c>
    </row>
    <row r="660" spans="1:184" x14ac:dyDescent="0.35">
      <c r="A660" s="6">
        <f t="shared" si="100"/>
        <v>45475</v>
      </c>
      <c r="B660" s="13">
        <f t="shared" si="94"/>
        <v>7</v>
      </c>
      <c r="C660" s="13">
        <f t="shared" si="95"/>
        <v>2024</v>
      </c>
      <c r="D660">
        <f t="shared" si="96"/>
        <v>202407</v>
      </c>
      <c r="E660">
        <f t="shared" si="97"/>
        <v>3</v>
      </c>
      <c r="F660">
        <f t="shared" si="98"/>
        <v>202403</v>
      </c>
      <c r="G660" t="s">
        <v>1417</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83.506600000000006</v>
      </c>
      <c r="FP660" s="7">
        <v>88.28</v>
      </c>
      <c r="FQ660" s="9">
        <v>1.2676000000000001</v>
      </c>
      <c r="FR660" s="7">
        <f t="shared" si="99"/>
        <v>69.643420637425052</v>
      </c>
      <c r="FT660" s="7">
        <v>4.17</v>
      </c>
      <c r="FU660" s="7">
        <v>4.24</v>
      </c>
      <c r="FV660" s="9">
        <v>83.547300000000007</v>
      </c>
      <c r="FX660" s="9">
        <v>86.24</v>
      </c>
      <c r="FY660" s="9">
        <v>84.73</v>
      </c>
      <c r="FZ660" s="9">
        <v>83.04</v>
      </c>
      <c r="GA660" s="9">
        <v>80.489999999999995</v>
      </c>
      <c r="GB660" s="9">
        <v>76.45</v>
      </c>
    </row>
    <row r="661" spans="1:184" x14ac:dyDescent="0.35">
      <c r="A661" s="6">
        <f t="shared" si="100"/>
        <v>45476</v>
      </c>
      <c r="B661" s="13">
        <f t="shared" si="94"/>
        <v>7</v>
      </c>
      <c r="C661" s="13">
        <f t="shared" si="95"/>
        <v>2024</v>
      </c>
      <c r="D661">
        <f t="shared" si="96"/>
        <v>202407</v>
      </c>
      <c r="E661">
        <f t="shared" si="97"/>
        <v>3</v>
      </c>
      <c r="F661">
        <f t="shared" si="98"/>
        <v>202403</v>
      </c>
      <c r="G661" t="s">
        <v>1418</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83.754900000000006</v>
      </c>
      <c r="FP661" s="7">
        <v>88.25</v>
      </c>
      <c r="FQ661" s="9">
        <v>1.2762</v>
      </c>
      <c r="FR661" s="7">
        <f t="shared" si="99"/>
        <v>69.150603353706316</v>
      </c>
      <c r="FT661" s="7">
        <v>4.1500000000000004</v>
      </c>
      <c r="FU661" s="7">
        <v>4.16</v>
      </c>
      <c r="FV661" s="9">
        <v>83.812899999999999</v>
      </c>
      <c r="FX661" s="9">
        <v>87.34</v>
      </c>
      <c r="FY661" s="9">
        <v>85.79</v>
      </c>
      <c r="FZ661" s="9">
        <v>84.02</v>
      </c>
      <c r="GA661" s="9">
        <v>81.28</v>
      </c>
      <c r="GB661" s="9">
        <v>77.05</v>
      </c>
    </row>
    <row r="662" spans="1:184" x14ac:dyDescent="0.35">
      <c r="A662" s="6">
        <f t="shared" si="100"/>
        <v>45477</v>
      </c>
      <c r="B662" s="13">
        <f t="shared" si="94"/>
        <v>7</v>
      </c>
      <c r="C662" s="13">
        <f t="shared" si="95"/>
        <v>2024</v>
      </c>
      <c r="D662">
        <f t="shared" si="96"/>
        <v>202407</v>
      </c>
      <c r="E662">
        <f t="shared" si="97"/>
        <v>3</v>
      </c>
      <c r="F662">
        <f t="shared" si="98"/>
        <v>202403</v>
      </c>
      <c r="G662" t="s">
        <v>1419</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83.713899999999995</v>
      </c>
      <c r="FP662" s="7">
        <v>88.34</v>
      </c>
      <c r="FQ662" s="9">
        <v>1.2762</v>
      </c>
      <c r="FR662" s="7">
        <f t="shared" si="99"/>
        <v>69.221125215483468</v>
      </c>
      <c r="FT662" s="7">
        <v>4.17</v>
      </c>
      <c r="FU662" s="7">
        <v>4.2</v>
      </c>
      <c r="FV662" s="9">
        <v>83.789100000000005</v>
      </c>
      <c r="FX662" s="9">
        <v>87.43</v>
      </c>
      <c r="FY662" s="9">
        <v>85.82</v>
      </c>
      <c r="FZ662" s="9">
        <v>84</v>
      </c>
      <c r="GA662" s="9">
        <v>81.260000000000005</v>
      </c>
      <c r="GB662" s="9">
        <v>77</v>
      </c>
    </row>
    <row r="663" spans="1:184" x14ac:dyDescent="0.35">
      <c r="A663" s="6">
        <f t="shared" si="100"/>
        <v>45478</v>
      </c>
      <c r="B663" s="13">
        <f t="shared" si="94"/>
        <v>7</v>
      </c>
      <c r="C663" s="13">
        <f t="shared" si="95"/>
        <v>2024</v>
      </c>
      <c r="D663">
        <f t="shared" si="96"/>
        <v>202407</v>
      </c>
      <c r="E663">
        <f t="shared" si="97"/>
        <v>3</v>
      </c>
      <c r="F663">
        <f t="shared" si="98"/>
        <v>202403</v>
      </c>
      <c r="G663" t="s">
        <v>1420</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83.888300000000001</v>
      </c>
      <c r="FP663" s="7">
        <v>88.66</v>
      </c>
      <c r="FQ663" s="9">
        <v>1.2798</v>
      </c>
      <c r="FR663" s="7">
        <f t="shared" si="99"/>
        <v>69.276449445225808</v>
      </c>
      <c r="FT663" s="7">
        <v>4.1399999999999997</v>
      </c>
      <c r="FU663" s="7">
        <v>4.1399999999999997</v>
      </c>
      <c r="FV663" s="9">
        <v>83.962699999999998</v>
      </c>
      <c r="FX663" s="9">
        <v>86.54</v>
      </c>
      <c r="FY663" s="9">
        <v>84.98</v>
      </c>
      <c r="FZ663" s="9">
        <v>83.23</v>
      </c>
      <c r="GA663" s="9">
        <v>80.58</v>
      </c>
      <c r="GB663" s="9">
        <v>76.510000000000005</v>
      </c>
    </row>
    <row r="664" spans="1:184" x14ac:dyDescent="0.35">
      <c r="A664" s="6">
        <f t="shared" si="100"/>
        <v>45481</v>
      </c>
      <c r="B664" s="13">
        <f t="shared" si="94"/>
        <v>7</v>
      </c>
      <c r="C664" s="13">
        <f t="shared" si="95"/>
        <v>2024</v>
      </c>
      <c r="D664">
        <f t="shared" si="96"/>
        <v>202407</v>
      </c>
      <c r="E664">
        <f t="shared" si="97"/>
        <v>3</v>
      </c>
      <c r="F664">
        <f t="shared" si="98"/>
        <v>202403</v>
      </c>
      <c r="G664" t="s">
        <v>1421</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84.050299999999993</v>
      </c>
      <c r="FP664" s="7">
        <v>87.15</v>
      </c>
      <c r="FQ664" s="9">
        <v>1.2833000000000001</v>
      </c>
      <c r="FR664" s="7">
        <f t="shared" si="99"/>
        <v>67.910854827398111</v>
      </c>
      <c r="FT664" s="7">
        <v>4.12</v>
      </c>
      <c r="FU664" s="7">
        <v>4.1100000000000003</v>
      </c>
      <c r="FV664" s="9">
        <v>84.134600000000006</v>
      </c>
      <c r="FX664" s="9">
        <v>85.75</v>
      </c>
      <c r="FY664" s="9">
        <v>84.3</v>
      </c>
      <c r="FZ664" s="9">
        <v>82.68</v>
      </c>
      <c r="GA664" s="9">
        <v>80.239999999999995</v>
      </c>
      <c r="GB664" s="9">
        <v>76.39</v>
      </c>
    </row>
    <row r="665" spans="1:184" x14ac:dyDescent="0.35">
      <c r="A665" s="6">
        <f t="shared" si="100"/>
        <v>45482</v>
      </c>
      <c r="B665" s="13">
        <f t="shared" si="94"/>
        <v>7</v>
      </c>
      <c r="C665" s="13">
        <f t="shared" si="95"/>
        <v>2024</v>
      </c>
      <c r="D665">
        <f t="shared" si="96"/>
        <v>202407</v>
      </c>
      <c r="E665">
        <f t="shared" si="97"/>
        <v>3</v>
      </c>
      <c r="F665">
        <f t="shared" si="98"/>
        <v>202403</v>
      </c>
      <c r="G665" t="s">
        <v>1422</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83.922799999999995</v>
      </c>
      <c r="FP665" s="7">
        <v>86.48</v>
      </c>
      <c r="FQ665" s="9">
        <v>1.2797000000000001</v>
      </c>
      <c r="FR665" s="7">
        <f t="shared" si="99"/>
        <v>67.57833867312651</v>
      </c>
      <c r="FT665" s="7">
        <v>4.13</v>
      </c>
      <c r="FU665" s="7">
        <v>4.16</v>
      </c>
      <c r="FV665" s="9">
        <v>84.010599999999997</v>
      </c>
      <c r="FX665" s="9">
        <v>84.66</v>
      </c>
      <c r="FY665" s="9">
        <v>83.2</v>
      </c>
      <c r="FZ665" s="9">
        <v>81.599999999999994</v>
      </c>
      <c r="GA665" s="9">
        <v>79.28</v>
      </c>
      <c r="GB665" s="9">
        <v>75.55</v>
      </c>
    </row>
    <row r="666" spans="1:184" x14ac:dyDescent="0.35">
      <c r="A666" s="6">
        <f t="shared" si="100"/>
        <v>45483</v>
      </c>
      <c r="B666" s="13">
        <f t="shared" si="94"/>
        <v>7</v>
      </c>
      <c r="C666" s="13">
        <f t="shared" si="95"/>
        <v>2024</v>
      </c>
      <c r="D666">
        <f t="shared" si="96"/>
        <v>202407</v>
      </c>
      <c r="E666">
        <f t="shared" si="97"/>
        <v>3</v>
      </c>
      <c r="F666">
        <f t="shared" si="98"/>
        <v>202403</v>
      </c>
      <c r="G666" t="s">
        <v>1423</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84.114400000000003</v>
      </c>
      <c r="FP666" s="7">
        <v>86.55</v>
      </c>
      <c r="FQ666" s="9">
        <v>1.2829999999999999</v>
      </c>
      <c r="FR666" s="7">
        <f t="shared" si="99"/>
        <v>67.45908028059236</v>
      </c>
      <c r="FT666" s="7">
        <v>4.1100000000000003</v>
      </c>
      <c r="FU666" s="7">
        <v>4.12</v>
      </c>
      <c r="FV666" s="9">
        <v>84.2149</v>
      </c>
      <c r="FX666" s="9">
        <v>85.08</v>
      </c>
      <c r="FY666" s="9">
        <v>83.41</v>
      </c>
      <c r="FZ666" s="9">
        <v>81.650000000000006</v>
      </c>
      <c r="GA666" s="9">
        <v>79.23</v>
      </c>
      <c r="GB666" s="9">
        <v>75.53</v>
      </c>
    </row>
    <row r="667" spans="1:184" x14ac:dyDescent="0.35">
      <c r="A667" s="6">
        <f t="shared" si="100"/>
        <v>45484</v>
      </c>
      <c r="B667" s="13">
        <f t="shared" si="94"/>
        <v>7</v>
      </c>
      <c r="C667" s="13">
        <f t="shared" si="95"/>
        <v>2024</v>
      </c>
      <c r="D667">
        <f t="shared" si="96"/>
        <v>202407</v>
      </c>
      <c r="E667">
        <f t="shared" si="97"/>
        <v>3</v>
      </c>
      <c r="F667">
        <f t="shared" si="98"/>
        <v>202403</v>
      </c>
      <c r="G667" t="s">
        <v>1424</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84.3964</v>
      </c>
      <c r="FP667" s="7">
        <v>86.49</v>
      </c>
      <c r="FQ667" s="9">
        <v>1.2924</v>
      </c>
      <c r="FR667" s="7">
        <f t="shared" si="99"/>
        <v>66.922005571030638</v>
      </c>
      <c r="FT667" s="7">
        <v>4.0599999999999996</v>
      </c>
      <c r="FU667" s="7">
        <v>4.08</v>
      </c>
      <c r="FV667" s="9">
        <v>84.494399999999999</v>
      </c>
      <c r="FX667" s="9">
        <v>85.4</v>
      </c>
      <c r="FY667" s="9">
        <v>83.59</v>
      </c>
      <c r="FZ667" s="9">
        <v>81.760000000000005</v>
      </c>
      <c r="GA667" s="9">
        <v>79.27</v>
      </c>
      <c r="GB667" s="9">
        <v>75.47</v>
      </c>
    </row>
    <row r="668" spans="1:184" x14ac:dyDescent="0.35">
      <c r="A668" s="6">
        <f t="shared" si="100"/>
        <v>45485</v>
      </c>
      <c r="B668" s="13">
        <f t="shared" si="94"/>
        <v>7</v>
      </c>
      <c r="C668" s="13">
        <f t="shared" si="95"/>
        <v>2024</v>
      </c>
      <c r="D668">
        <f t="shared" si="96"/>
        <v>202407</v>
      </c>
      <c r="E668">
        <f t="shared" si="97"/>
        <v>3</v>
      </c>
      <c r="F668">
        <f t="shared" si="98"/>
        <v>202403</v>
      </c>
      <c r="G668" t="s">
        <v>1425</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84.729200000000006</v>
      </c>
      <c r="FP668" s="7">
        <v>87.35</v>
      </c>
      <c r="FQ668" s="9">
        <v>1.2988999999999999</v>
      </c>
      <c r="FR668" s="7">
        <f t="shared" si="99"/>
        <v>67.249210870736775</v>
      </c>
      <c r="FT668" s="7">
        <v>4.09</v>
      </c>
      <c r="FU668" s="7">
        <v>4.12</v>
      </c>
      <c r="FV668" s="9">
        <v>84.827799999999996</v>
      </c>
      <c r="FX668" s="9">
        <v>85.03</v>
      </c>
      <c r="FY668" s="9">
        <v>83.32</v>
      </c>
      <c r="FZ668" s="9">
        <v>81.599999999999994</v>
      </c>
      <c r="GA668" s="9">
        <v>79.14</v>
      </c>
      <c r="GB668" s="9">
        <v>75.41</v>
      </c>
    </row>
    <row r="669" spans="1:184" x14ac:dyDescent="0.35">
      <c r="A669" s="6">
        <f t="shared" si="100"/>
        <v>45488</v>
      </c>
      <c r="B669" s="13">
        <f t="shared" si="94"/>
        <v>7</v>
      </c>
      <c r="C669" s="13">
        <f t="shared" si="95"/>
        <v>2024</v>
      </c>
      <c r="D669">
        <f t="shared" si="96"/>
        <v>202407</v>
      </c>
      <c r="E669">
        <f t="shared" si="97"/>
        <v>3</v>
      </c>
      <c r="F669">
        <f t="shared" si="98"/>
        <v>202403</v>
      </c>
      <c r="G669" t="s">
        <v>1426</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84.706100000000006</v>
      </c>
      <c r="FP669" s="7">
        <v>86.42</v>
      </c>
      <c r="FQ669" s="9">
        <v>1.2984</v>
      </c>
      <c r="FR669" s="7">
        <f t="shared" si="99"/>
        <v>66.558841651263094</v>
      </c>
      <c r="FT669" s="7">
        <v>4.08</v>
      </c>
      <c r="FU669" s="7">
        <v>4.1100000000000003</v>
      </c>
      <c r="FV669" s="9">
        <v>84.796899999999994</v>
      </c>
      <c r="FX669" s="9">
        <v>84.85</v>
      </c>
      <c r="FY669" s="9">
        <v>83.1</v>
      </c>
      <c r="FZ669" s="9">
        <v>81.38</v>
      </c>
      <c r="GA669" s="9">
        <v>78.959999999999994</v>
      </c>
      <c r="GB669" s="9">
        <v>75.2</v>
      </c>
    </row>
    <row r="670" spans="1:184" x14ac:dyDescent="0.35">
      <c r="A670" s="6">
        <f t="shared" si="100"/>
        <v>45489</v>
      </c>
      <c r="B670" s="13">
        <f t="shared" ref="B670" si="101">MONTH(A670)</f>
        <v>7</v>
      </c>
      <c r="C670" s="13">
        <f t="shared" ref="C670" si="102">YEAR(A670)</f>
        <v>2024</v>
      </c>
      <c r="D670">
        <f t="shared" ref="D670" si="103">C670*100+B670</f>
        <v>202407</v>
      </c>
      <c r="E670">
        <f t="shared" ref="E670" si="104">IF(B670&lt;4,1,IF(B670&lt;7,2,IF(B670&lt;10,3,4)))</f>
        <v>3</v>
      </c>
      <c r="F670">
        <f t="shared" ref="F670" si="105">C670*100+E670</f>
        <v>202403</v>
      </c>
      <c r="G670" t="s">
        <v>1430</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84.671599999999998</v>
      </c>
      <c r="FP670" s="7">
        <v>86.6</v>
      </c>
      <c r="FQ670" s="9">
        <v>1.2948</v>
      </c>
      <c r="FR670" s="7">
        <f t="shared" si="99"/>
        <v>66.882916280506635</v>
      </c>
      <c r="FT670" s="7">
        <v>3.98</v>
      </c>
      <c r="FU670" s="7">
        <v>4.05</v>
      </c>
      <c r="FV670" s="9">
        <v>84.778599999999997</v>
      </c>
      <c r="FX670" s="9">
        <v>83.73</v>
      </c>
      <c r="FY670" s="9">
        <v>82.02</v>
      </c>
      <c r="FZ670" s="9">
        <v>80.38</v>
      </c>
      <c r="GA670" s="9">
        <v>78.06</v>
      </c>
      <c r="GB670" s="9">
        <v>74.540000000000006</v>
      </c>
    </row>
    <row r="671" spans="1:184" x14ac:dyDescent="0.35">
      <c r="A671" s="6">
        <f t="shared" si="100"/>
        <v>45490</v>
      </c>
      <c r="B671" s="13">
        <f t="shared" ref="B671" si="106">MONTH(A671)</f>
        <v>7</v>
      </c>
      <c r="C671" s="13">
        <f t="shared" ref="C671" si="107">YEAR(A671)</f>
        <v>2024</v>
      </c>
      <c r="D671">
        <f t="shared" ref="D671" si="108">C671*100+B671</f>
        <v>202407</v>
      </c>
      <c r="E671">
        <f t="shared" ref="E671" si="109">IF(B671&lt;4,1,IF(B671&lt;7,2,IF(B671&lt;10,3,4)))</f>
        <v>3</v>
      </c>
      <c r="F671">
        <f t="shared" ref="F671" si="110">C671*100+E671</f>
        <v>202403</v>
      </c>
      <c r="G671" t="s">
        <v>1431</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84.820899999999995</v>
      </c>
      <c r="FP671" s="7">
        <v>85.76</v>
      </c>
      <c r="FQ671" s="9">
        <v>1.3013999999999999</v>
      </c>
      <c r="FR671" s="7">
        <f t="shared" si="99"/>
        <v>65.898263408636865</v>
      </c>
      <c r="FT671" s="7">
        <v>4</v>
      </c>
      <c r="FU671" s="7">
        <v>4.07</v>
      </c>
      <c r="FV671" s="9">
        <v>84.914299999999997</v>
      </c>
      <c r="FX671" s="9">
        <v>85.08</v>
      </c>
      <c r="FY671" s="9">
        <v>83.07</v>
      </c>
      <c r="FZ671" s="9">
        <v>81.25</v>
      </c>
      <c r="GA671" s="9">
        <v>78.739999999999995</v>
      </c>
      <c r="GB671" s="9">
        <v>75.02</v>
      </c>
    </row>
    <row r="672" spans="1:184" x14ac:dyDescent="0.35">
      <c r="A672" s="6">
        <f t="shared" si="100"/>
        <v>45491</v>
      </c>
      <c r="B672" s="13">
        <f t="shared" ref="B672" si="111">MONTH(A672)</f>
        <v>7</v>
      </c>
      <c r="C672" s="13">
        <f t="shared" ref="C672" si="112">YEAR(A672)</f>
        <v>2024</v>
      </c>
      <c r="D672">
        <f t="shared" ref="D672" si="113">C672*100+B672</f>
        <v>202407</v>
      </c>
      <c r="E672">
        <f t="shared" ref="E672" si="114">IF(B672&lt;4,1,IF(B672&lt;7,2,IF(B672&lt;10,3,4)))</f>
        <v>3</v>
      </c>
      <c r="F672">
        <f t="shared" ref="F672" si="115">C672*100+E672</f>
        <v>202403</v>
      </c>
      <c r="G672" t="s">
        <v>1432</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84.655799999999999</v>
      </c>
      <c r="FP672" s="7">
        <v>86.26</v>
      </c>
      <c r="FQ672" s="9">
        <v>1.2978000000000001</v>
      </c>
      <c r="FR672" s="7">
        <f t="shared" si="99"/>
        <v>66.466327631376174</v>
      </c>
      <c r="FT672" s="7">
        <v>3.99</v>
      </c>
      <c r="FU672" s="7">
        <v>4.07</v>
      </c>
      <c r="FV672" s="9">
        <v>84.737200000000001</v>
      </c>
      <c r="FX672" s="9">
        <v>85.11</v>
      </c>
      <c r="FY672" s="9">
        <v>83.05</v>
      </c>
      <c r="FZ672" s="9">
        <v>81.260000000000005</v>
      </c>
      <c r="GA672" s="9">
        <v>78.84</v>
      </c>
      <c r="GB672" s="9">
        <v>75.14</v>
      </c>
    </row>
    <row r="673" spans="1:184" x14ac:dyDescent="0.35">
      <c r="A673" s="6">
        <f t="shared" si="100"/>
        <v>45492</v>
      </c>
      <c r="B673" s="13">
        <f t="shared" ref="B673:B682" si="116">MONTH(A673)</f>
        <v>7</v>
      </c>
      <c r="C673" s="13">
        <f t="shared" ref="C673:C682" si="117">YEAR(A673)</f>
        <v>2024</v>
      </c>
      <c r="D673">
        <f t="shared" ref="D673:D682" si="118">C673*100+B673</f>
        <v>202407</v>
      </c>
      <c r="E673">
        <f t="shared" ref="E673:E682" si="119">IF(B673&lt;4,1,IF(B673&lt;7,2,IF(B673&lt;10,3,4)))</f>
        <v>3</v>
      </c>
      <c r="F673">
        <f t="shared" ref="F673:F682" si="120">C673*100+E673</f>
        <v>202403</v>
      </c>
      <c r="G673" t="s">
        <v>1434</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84.439499999999995</v>
      </c>
      <c r="FP673" s="7">
        <v>85.19</v>
      </c>
      <c r="FQ673" s="9">
        <v>1.2917000000000001</v>
      </c>
      <c r="FR673" s="7">
        <f t="shared" si="99"/>
        <v>65.951846403963756</v>
      </c>
      <c r="FT673" s="7">
        <v>4</v>
      </c>
      <c r="FU673" s="7">
        <v>4.13</v>
      </c>
      <c r="FV673" s="9">
        <v>84.510999999999996</v>
      </c>
      <c r="FX673" s="9">
        <v>82.63</v>
      </c>
      <c r="FY673" s="9">
        <v>80.739999999999995</v>
      </c>
      <c r="FZ673" s="9">
        <v>79.150000000000006</v>
      </c>
      <c r="GA673" s="9">
        <v>76.97</v>
      </c>
      <c r="GB673" s="9">
        <v>73.650000000000006</v>
      </c>
    </row>
    <row r="674" spans="1:184" x14ac:dyDescent="0.35">
      <c r="A674" s="6">
        <f t="shared" si="100"/>
        <v>45495</v>
      </c>
      <c r="B674" s="13">
        <f t="shared" si="116"/>
        <v>7</v>
      </c>
      <c r="C674" s="13">
        <f t="shared" si="117"/>
        <v>2024</v>
      </c>
      <c r="D674">
        <f t="shared" si="118"/>
        <v>202407</v>
      </c>
      <c r="E674">
        <f t="shared" si="119"/>
        <v>3</v>
      </c>
      <c r="F674">
        <f t="shared" si="120"/>
        <v>202403</v>
      </c>
      <c r="G674" t="s">
        <v>1437</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84.455500000000001</v>
      </c>
      <c r="FP674" s="7">
        <v>83.44</v>
      </c>
      <c r="FQ674" s="9">
        <v>1.2912999999999999</v>
      </c>
      <c r="FR674" s="7">
        <f t="shared" si="99"/>
        <v>64.617052582668634</v>
      </c>
      <c r="FT674" s="7">
        <v>4.08</v>
      </c>
      <c r="FU674" s="7">
        <v>4.17</v>
      </c>
      <c r="FV674" s="9">
        <v>84.528599999999997</v>
      </c>
      <c r="FX674" s="9">
        <v>82.4</v>
      </c>
      <c r="FY674" s="9">
        <v>80.7</v>
      </c>
      <c r="FZ674" s="9">
        <v>79.239999999999995</v>
      </c>
      <c r="GA674" s="9">
        <v>77.23</v>
      </c>
      <c r="GB674" s="9">
        <v>73.97</v>
      </c>
    </row>
    <row r="675" spans="1:184" x14ac:dyDescent="0.35">
      <c r="A675" s="6">
        <f t="shared" si="100"/>
        <v>45496</v>
      </c>
      <c r="B675" s="13">
        <f t="shared" si="116"/>
        <v>7</v>
      </c>
      <c r="C675" s="13">
        <f t="shared" si="117"/>
        <v>2024</v>
      </c>
      <c r="D675">
        <f t="shared" si="118"/>
        <v>202407</v>
      </c>
      <c r="E675">
        <f t="shared" si="119"/>
        <v>3</v>
      </c>
      <c r="F675">
        <f t="shared" si="120"/>
        <v>202403</v>
      </c>
      <c r="G675" t="s">
        <v>1438</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84.578500000000005</v>
      </c>
      <c r="FP675" s="7">
        <v>82.2</v>
      </c>
      <c r="FQ675" s="9">
        <v>1.2907999999999999</v>
      </c>
      <c r="FR675" s="7">
        <f t="shared" si="99"/>
        <v>63.681437867988848</v>
      </c>
      <c r="FT675" s="7">
        <v>4.01</v>
      </c>
      <c r="FU675" s="7">
        <v>4.13</v>
      </c>
      <c r="FV675" s="9">
        <v>84.644099999999995</v>
      </c>
      <c r="FX675" s="9">
        <v>81.010000000000005</v>
      </c>
      <c r="FY675" s="9">
        <v>79.31</v>
      </c>
      <c r="FZ675" s="9">
        <v>77.86</v>
      </c>
      <c r="GA675" s="9">
        <v>75.95</v>
      </c>
      <c r="GB675" s="9">
        <v>72.89</v>
      </c>
    </row>
    <row r="676" spans="1:184" x14ac:dyDescent="0.35">
      <c r="A676" s="6">
        <f t="shared" si="100"/>
        <v>45497</v>
      </c>
      <c r="B676" s="13">
        <f t="shared" si="116"/>
        <v>7</v>
      </c>
      <c r="C676" s="13">
        <f t="shared" si="117"/>
        <v>2024</v>
      </c>
      <c r="D676">
        <f t="shared" si="118"/>
        <v>202407</v>
      </c>
      <c r="E676">
        <f t="shared" si="119"/>
        <v>3</v>
      </c>
      <c r="F676">
        <f t="shared" si="120"/>
        <v>202403</v>
      </c>
      <c r="G676" t="s">
        <v>1439</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84.534700000000001</v>
      </c>
      <c r="FP676" s="7">
        <v>83.01</v>
      </c>
      <c r="FQ676" s="9">
        <v>1.2918000000000001</v>
      </c>
      <c r="FR676" s="7">
        <f t="shared" si="99"/>
        <v>64.259173246632614</v>
      </c>
      <c r="FT676" s="7">
        <v>4</v>
      </c>
      <c r="FU676" s="7">
        <v>4.16</v>
      </c>
      <c r="FV676" s="9">
        <v>84.579700000000003</v>
      </c>
      <c r="FX676" s="9">
        <v>81.709999999999994</v>
      </c>
      <c r="FY676" s="9">
        <v>80.09</v>
      </c>
      <c r="FZ676" s="9">
        <v>78.63</v>
      </c>
      <c r="GA676" s="9">
        <v>76.680000000000007</v>
      </c>
      <c r="GB676" s="9">
        <v>73.47</v>
      </c>
    </row>
    <row r="677" spans="1:184" x14ac:dyDescent="0.35">
      <c r="A677" s="6">
        <f t="shared" si="100"/>
        <v>45498</v>
      </c>
      <c r="B677" s="13">
        <f t="shared" si="116"/>
        <v>7</v>
      </c>
      <c r="C677" s="13">
        <f t="shared" si="117"/>
        <v>2024</v>
      </c>
      <c r="D677">
        <f t="shared" si="118"/>
        <v>202407</v>
      </c>
      <c r="E677">
        <f t="shared" si="119"/>
        <v>3</v>
      </c>
      <c r="F677">
        <f t="shared" si="120"/>
        <v>202403</v>
      </c>
      <c r="G677" t="s">
        <v>1440</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84.238699999999994</v>
      </c>
      <c r="FP677" s="7">
        <v>82.58</v>
      </c>
      <c r="FQ677" s="9">
        <v>1.2877000000000001</v>
      </c>
      <c r="FR677" s="7">
        <f t="shared" si="99"/>
        <v>64.129843907742483</v>
      </c>
      <c r="FT677" s="7">
        <v>3.96</v>
      </c>
      <c r="FU677" s="7">
        <v>4.1399999999999997</v>
      </c>
      <c r="FV677" s="9">
        <v>84.277900000000002</v>
      </c>
      <c r="FX677" s="9">
        <v>82.37</v>
      </c>
      <c r="FY677" s="9">
        <v>80.58</v>
      </c>
      <c r="FZ677" s="9">
        <v>79.02</v>
      </c>
      <c r="GA677" s="9">
        <v>77.03</v>
      </c>
      <c r="GB677" s="9">
        <v>73.8</v>
      </c>
    </row>
    <row r="678" spans="1:184" x14ac:dyDescent="0.35">
      <c r="A678" s="6">
        <f t="shared" si="100"/>
        <v>45499</v>
      </c>
      <c r="B678" s="13">
        <f t="shared" si="116"/>
        <v>7</v>
      </c>
      <c r="C678" s="13">
        <f t="shared" si="117"/>
        <v>2024</v>
      </c>
      <c r="D678">
        <f t="shared" si="118"/>
        <v>202407</v>
      </c>
      <c r="E678">
        <f t="shared" si="119"/>
        <v>3</v>
      </c>
      <c r="F678">
        <f t="shared" si="120"/>
        <v>202403</v>
      </c>
      <c r="G678" t="s">
        <v>1441</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84.113799999999998</v>
      </c>
      <c r="FP678" s="7">
        <v>81.349999999999994</v>
      </c>
      <c r="FQ678" s="9">
        <v>1.2853000000000001</v>
      </c>
      <c r="FR678" s="7">
        <f t="shared" si="99"/>
        <v>63.292616509764251</v>
      </c>
      <c r="FT678" s="7">
        <v>3.92</v>
      </c>
      <c r="FU678" s="7">
        <v>4.0999999999999996</v>
      </c>
      <c r="FV678" s="9">
        <v>84.157399999999996</v>
      </c>
      <c r="FX678" s="9">
        <v>81.13</v>
      </c>
      <c r="FY678" s="9">
        <v>79.56</v>
      </c>
      <c r="FZ678" s="9">
        <v>78.14</v>
      </c>
      <c r="GA678" s="9">
        <v>76.319999999999993</v>
      </c>
      <c r="GB678" s="9">
        <v>73.28</v>
      </c>
    </row>
    <row r="679" spans="1:184" x14ac:dyDescent="0.35">
      <c r="A679" s="6">
        <f t="shared" si="100"/>
        <v>45502</v>
      </c>
      <c r="B679" s="13">
        <f t="shared" si="116"/>
        <v>7</v>
      </c>
      <c r="C679" s="13">
        <f t="shared" si="117"/>
        <v>2024</v>
      </c>
      <c r="D679">
        <f t="shared" si="118"/>
        <v>202407</v>
      </c>
      <c r="E679">
        <f t="shared" si="119"/>
        <v>3</v>
      </c>
      <c r="F679">
        <f t="shared" si="120"/>
        <v>202403</v>
      </c>
      <c r="G679" t="s">
        <v>1442</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84.279399999999995</v>
      </c>
      <c r="FP679" s="7">
        <v>80.94</v>
      </c>
      <c r="FQ679" s="9">
        <v>1.2847</v>
      </c>
      <c r="FR679" s="7">
        <f t="shared" si="99"/>
        <v>63.003035728185566</v>
      </c>
      <c r="FT679" s="7">
        <v>3.88</v>
      </c>
      <c r="FU679" s="7">
        <v>4.05</v>
      </c>
      <c r="FV679" s="9">
        <v>84.309200000000004</v>
      </c>
      <c r="FX679" s="9">
        <v>79.78</v>
      </c>
      <c r="FY679" s="9">
        <v>78.42</v>
      </c>
      <c r="FZ679" s="9">
        <v>77.2</v>
      </c>
      <c r="GA679" s="9">
        <v>75.59</v>
      </c>
      <c r="GB679" s="9">
        <v>72.86</v>
      </c>
    </row>
    <row r="680" spans="1:184" x14ac:dyDescent="0.35">
      <c r="A680" s="6">
        <f t="shared" si="100"/>
        <v>45503</v>
      </c>
      <c r="B680" s="13">
        <f t="shared" si="116"/>
        <v>7</v>
      </c>
      <c r="C680" s="13">
        <f t="shared" si="117"/>
        <v>2024</v>
      </c>
      <c r="D680">
        <f t="shared" si="118"/>
        <v>202407</v>
      </c>
      <c r="E680">
        <f t="shared" si="119"/>
        <v>3</v>
      </c>
      <c r="F680">
        <f t="shared" si="120"/>
        <v>202403</v>
      </c>
      <c r="G680" t="s">
        <v>1443</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84.191599999999994</v>
      </c>
      <c r="FP680" s="7">
        <v>79.260000000000005</v>
      </c>
      <c r="FQ680" s="9">
        <v>1.2827999999999999</v>
      </c>
      <c r="FR680" s="7">
        <f t="shared" si="99"/>
        <v>61.786716557530411</v>
      </c>
      <c r="FT680" s="7">
        <v>3.86</v>
      </c>
      <c r="FU680" s="7">
        <v>4.03</v>
      </c>
      <c r="FV680" s="9">
        <v>84.221000000000004</v>
      </c>
      <c r="FX680" s="9">
        <v>78.63</v>
      </c>
      <c r="FY680" s="9">
        <v>77.56</v>
      </c>
      <c r="FZ680" s="9">
        <v>76.5</v>
      </c>
      <c r="GA680" s="9">
        <v>75.02</v>
      </c>
      <c r="GB680" s="9">
        <v>72.459999999999994</v>
      </c>
    </row>
    <row r="681" spans="1:184" x14ac:dyDescent="0.35">
      <c r="A681" s="6">
        <f t="shared" si="100"/>
        <v>45504</v>
      </c>
      <c r="B681" s="13">
        <f t="shared" si="116"/>
        <v>7</v>
      </c>
      <c r="C681" s="13">
        <f t="shared" si="117"/>
        <v>2024</v>
      </c>
      <c r="D681">
        <f t="shared" si="118"/>
        <v>202407</v>
      </c>
      <c r="E681">
        <f t="shared" si="119"/>
        <v>3</v>
      </c>
      <c r="F681">
        <f t="shared" si="120"/>
        <v>202403</v>
      </c>
      <c r="G681" t="s">
        <v>1444</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84.074799999999996</v>
      </c>
      <c r="FP681" s="7">
        <v>81.39</v>
      </c>
      <c r="FQ681" s="9">
        <v>1.2844</v>
      </c>
      <c r="FR681" s="7">
        <f t="shared" si="99"/>
        <v>63.368109623170355</v>
      </c>
      <c r="FT681" s="7">
        <v>3.81</v>
      </c>
      <c r="FU681" s="7">
        <v>3.96</v>
      </c>
      <c r="FV681" s="9">
        <v>84.1113</v>
      </c>
      <c r="FX681" s="9">
        <v>80.72</v>
      </c>
      <c r="FY681" s="9">
        <v>80.23</v>
      </c>
      <c r="FZ681" s="9">
        <v>78.91</v>
      </c>
      <c r="GA681" s="9">
        <v>76.989999999999995</v>
      </c>
      <c r="GB681" s="9">
        <v>73.75</v>
      </c>
    </row>
    <row r="682" spans="1:184" x14ac:dyDescent="0.35">
      <c r="A682" s="6">
        <f t="shared" si="100"/>
        <v>45505</v>
      </c>
      <c r="B682" s="13">
        <f t="shared" si="116"/>
        <v>8</v>
      </c>
      <c r="C682" s="13">
        <f t="shared" si="117"/>
        <v>2024</v>
      </c>
      <c r="D682">
        <f t="shared" si="118"/>
        <v>202408</v>
      </c>
      <c r="E682">
        <f t="shared" si="119"/>
        <v>3</v>
      </c>
      <c r="F682">
        <f t="shared" si="120"/>
        <v>202403</v>
      </c>
      <c r="G682" t="s">
        <v>1445</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83.839399999999998</v>
      </c>
      <c r="FP682" s="7">
        <v>81.37</v>
      </c>
      <c r="FQ682" s="9">
        <v>1.2793000000000001</v>
      </c>
      <c r="FR682" s="7">
        <f t="shared" si="99"/>
        <v>63.605096537168762</v>
      </c>
      <c r="FT682" s="7">
        <v>3.71</v>
      </c>
      <c r="FU682" s="7">
        <v>3.89</v>
      </c>
      <c r="FV682" s="9">
        <v>83.875200000000007</v>
      </c>
      <c r="FX682" s="9">
        <v>79.52</v>
      </c>
      <c r="FY682" s="9">
        <v>78.47</v>
      </c>
      <c r="FZ682" s="9">
        <v>77.459999999999994</v>
      </c>
      <c r="GA682" s="9">
        <v>75.75</v>
      </c>
      <c r="GB682" s="9">
        <v>72.8</v>
      </c>
    </row>
    <row r="683" spans="1:184" x14ac:dyDescent="0.35">
      <c r="A683" s="6">
        <f t="shared" si="100"/>
        <v>45506</v>
      </c>
      <c r="B683" s="13">
        <f t="shared" ref="B683:B708" si="121">MONTH(A683)</f>
        <v>8</v>
      </c>
      <c r="C683" s="13">
        <f t="shared" ref="C683:C708" si="122">YEAR(A683)</f>
        <v>2024</v>
      </c>
      <c r="D683">
        <f t="shared" ref="D683:D708" si="123">C683*100+B683</f>
        <v>202408</v>
      </c>
      <c r="E683">
        <f t="shared" ref="E683:E708" si="124">IF(B683&lt;4,1,IF(B683&lt;7,2,IF(B683&lt;10,3,4)))</f>
        <v>3</v>
      </c>
      <c r="F683">
        <f t="shared" ref="F683:F708" si="125">C683*100+E683</f>
        <v>202403</v>
      </c>
      <c r="G683" t="s">
        <v>1470</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83.269199999999998</v>
      </c>
      <c r="FP683" s="7">
        <v>78.349999999999994</v>
      </c>
      <c r="FQ683" s="9">
        <v>1.2806999999999999</v>
      </c>
      <c r="FR683" s="7">
        <f t="shared" si="99"/>
        <v>61.177481065042549</v>
      </c>
      <c r="FT683" s="7">
        <v>3.61</v>
      </c>
      <c r="FU683" s="7">
        <v>3.83</v>
      </c>
      <c r="FV683" s="9">
        <v>83.26</v>
      </c>
      <c r="FX683" s="9">
        <v>76.81</v>
      </c>
      <c r="FY683" s="9">
        <v>75.81</v>
      </c>
      <c r="FZ683" s="9">
        <v>74.849999999999994</v>
      </c>
      <c r="GA683" s="9">
        <v>73.42</v>
      </c>
      <c r="GB683" s="9">
        <v>71.08</v>
      </c>
    </row>
    <row r="684" spans="1:184" x14ac:dyDescent="0.35">
      <c r="A684" s="6">
        <f t="shared" si="100"/>
        <v>45509</v>
      </c>
      <c r="B684" s="13">
        <f t="shared" si="121"/>
        <v>8</v>
      </c>
      <c r="C684" s="13">
        <f t="shared" si="122"/>
        <v>2024</v>
      </c>
      <c r="D684">
        <f t="shared" si="123"/>
        <v>202408</v>
      </c>
      <c r="E684">
        <f t="shared" si="124"/>
        <v>3</v>
      </c>
      <c r="F684">
        <f t="shared" si="125"/>
        <v>202403</v>
      </c>
      <c r="G684" t="s">
        <v>1471</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82.683199999999999</v>
      </c>
      <c r="FP684" s="7">
        <v>77.510000000000005</v>
      </c>
      <c r="FQ684" s="9">
        <v>1.2759</v>
      </c>
      <c r="FR684" s="7">
        <f t="shared" si="99"/>
        <v>60.749275021553416</v>
      </c>
      <c r="FT684" s="7">
        <v>3.61</v>
      </c>
      <c r="FU684" s="7">
        <v>3.88</v>
      </c>
      <c r="FV684" s="9">
        <v>82.633499999999998</v>
      </c>
      <c r="FX684" s="9">
        <v>76.3</v>
      </c>
      <c r="FY684" s="9">
        <v>75.62</v>
      </c>
      <c r="FZ684" s="9">
        <v>74.760000000000005</v>
      </c>
      <c r="GA684" s="9">
        <v>73.42</v>
      </c>
      <c r="GB684" s="9">
        <v>71.25</v>
      </c>
    </row>
    <row r="685" spans="1:184" x14ac:dyDescent="0.35">
      <c r="A685" s="6">
        <f t="shared" si="100"/>
        <v>45510</v>
      </c>
      <c r="B685" s="13">
        <f t="shared" si="121"/>
        <v>8</v>
      </c>
      <c r="C685" s="13">
        <f t="shared" si="122"/>
        <v>2024</v>
      </c>
      <c r="D685">
        <f t="shared" si="123"/>
        <v>202408</v>
      </c>
      <c r="E685">
        <f t="shared" si="124"/>
        <v>3</v>
      </c>
      <c r="F685">
        <f t="shared" si="125"/>
        <v>202403</v>
      </c>
      <c r="G685" t="s">
        <v>1472</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82.575000000000003</v>
      </c>
      <c r="FP685" s="7">
        <v>76.62</v>
      </c>
      <c r="FQ685" s="9">
        <v>1.2706</v>
      </c>
      <c r="FR685" s="7">
        <f t="shared" si="99"/>
        <v>60.302219423894229</v>
      </c>
      <c r="FT685" s="7">
        <v>3.67</v>
      </c>
      <c r="FU685" s="7">
        <v>3.93</v>
      </c>
      <c r="FV685" s="9">
        <v>82.547399999999996</v>
      </c>
      <c r="FX685" s="9">
        <v>76.48</v>
      </c>
      <c r="FY685" s="9">
        <v>75.62</v>
      </c>
      <c r="FZ685" s="9">
        <v>74.64</v>
      </c>
      <c r="GA685" s="9">
        <v>73.23</v>
      </c>
      <c r="GB685" s="9">
        <v>70.94</v>
      </c>
    </row>
    <row r="686" spans="1:184" x14ac:dyDescent="0.35">
      <c r="A686" s="6">
        <f t="shared" si="100"/>
        <v>45511</v>
      </c>
      <c r="B686" s="13">
        <f t="shared" si="121"/>
        <v>8</v>
      </c>
      <c r="C686" s="13">
        <f t="shared" si="122"/>
        <v>2024</v>
      </c>
      <c r="D686">
        <f t="shared" si="123"/>
        <v>202408</v>
      </c>
      <c r="E686">
        <f t="shared" si="124"/>
        <v>3</v>
      </c>
      <c r="F686">
        <f t="shared" si="125"/>
        <v>202403</v>
      </c>
      <c r="G686" t="s">
        <v>1473</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82.734099999999998</v>
      </c>
      <c r="FP686" s="7">
        <v>78.260000000000005</v>
      </c>
      <c r="FQ686" s="9">
        <v>1.2721</v>
      </c>
      <c r="FR686" s="7">
        <f t="shared" si="99"/>
        <v>61.520320729502401</v>
      </c>
      <c r="FT686" s="7">
        <v>3.65</v>
      </c>
      <c r="FU686" s="7">
        <v>3.95</v>
      </c>
      <c r="FV686" s="9">
        <v>82.729699999999994</v>
      </c>
      <c r="FX686" s="9">
        <v>78.33</v>
      </c>
      <c r="FY686" s="9">
        <v>77.14</v>
      </c>
      <c r="FZ686" s="9">
        <v>76.010000000000005</v>
      </c>
      <c r="GA686" s="9">
        <v>74.38</v>
      </c>
      <c r="GB686" s="9">
        <v>71.790000000000006</v>
      </c>
    </row>
    <row r="687" spans="1:184" x14ac:dyDescent="0.35">
      <c r="A687" s="6">
        <f t="shared" si="100"/>
        <v>45512</v>
      </c>
      <c r="B687" s="13">
        <f t="shared" si="121"/>
        <v>8</v>
      </c>
      <c r="C687" s="13">
        <f t="shared" si="122"/>
        <v>2024</v>
      </c>
      <c r="D687">
        <f t="shared" si="123"/>
        <v>202408</v>
      </c>
      <c r="E687">
        <f t="shared" si="124"/>
        <v>3</v>
      </c>
      <c r="F687">
        <f t="shared" si="125"/>
        <v>202403</v>
      </c>
      <c r="G687" t="s">
        <v>1474</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82.789199999999994</v>
      </c>
      <c r="FP687" s="7">
        <v>80.760000000000005</v>
      </c>
      <c r="FQ687" s="9">
        <v>1.2715000000000001</v>
      </c>
      <c r="FR687" s="7">
        <f t="shared" si="99"/>
        <v>63.515532835233977</v>
      </c>
      <c r="FT687" s="7">
        <v>3.68</v>
      </c>
      <c r="FU687" s="7">
        <v>3.99</v>
      </c>
      <c r="FV687" s="9">
        <v>82.8</v>
      </c>
      <c r="FX687" s="9">
        <v>79.16</v>
      </c>
      <c r="FY687" s="9">
        <v>77.95</v>
      </c>
      <c r="FZ687" s="9">
        <v>76.8</v>
      </c>
      <c r="GA687" s="9">
        <v>75.14</v>
      </c>
      <c r="GB687" s="9">
        <v>72.44</v>
      </c>
    </row>
    <row r="688" spans="1:184" x14ac:dyDescent="0.35">
      <c r="A688" s="6">
        <f t="shared" si="100"/>
        <v>45513</v>
      </c>
      <c r="B688" s="13">
        <f t="shared" si="121"/>
        <v>8</v>
      </c>
      <c r="C688" s="13">
        <f t="shared" si="122"/>
        <v>2024</v>
      </c>
      <c r="D688">
        <f t="shared" si="123"/>
        <v>202408</v>
      </c>
      <c r="E688">
        <f t="shared" si="124"/>
        <v>3</v>
      </c>
      <c r="F688">
        <f t="shared" si="125"/>
        <v>202403</v>
      </c>
      <c r="G688" t="s">
        <v>1475</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82.977599999999995</v>
      </c>
      <c r="FP688" s="7">
        <v>81.069999999999993</v>
      </c>
      <c r="FQ688" s="9">
        <v>1.2764</v>
      </c>
      <c r="FR688" s="7">
        <f t="shared" si="99"/>
        <v>63.514572234409272</v>
      </c>
      <c r="FT688" s="7">
        <v>3.65</v>
      </c>
      <c r="FU688" s="7">
        <v>3.95</v>
      </c>
      <c r="FV688" s="9">
        <v>83.013499999999993</v>
      </c>
      <c r="FX688" s="9">
        <v>79.66</v>
      </c>
      <c r="FY688" s="9">
        <v>78.36</v>
      </c>
      <c r="FZ688" s="9">
        <v>77.2</v>
      </c>
      <c r="GA688" s="9">
        <v>75.52</v>
      </c>
      <c r="GB688" s="9">
        <v>72.760000000000005</v>
      </c>
    </row>
    <row r="689" spans="1:184" x14ac:dyDescent="0.35">
      <c r="A689" s="6">
        <f t="shared" si="100"/>
        <v>45516</v>
      </c>
      <c r="B689" s="13">
        <f t="shared" si="121"/>
        <v>8</v>
      </c>
      <c r="C689" s="13">
        <f t="shared" si="122"/>
        <v>2024</v>
      </c>
      <c r="D689">
        <f t="shared" si="123"/>
        <v>202408</v>
      </c>
      <c r="E689">
        <f t="shared" si="124"/>
        <v>3</v>
      </c>
      <c r="F689">
        <f t="shared" si="125"/>
        <v>202403</v>
      </c>
      <c r="G689" t="s">
        <v>1476</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83.1173</v>
      </c>
      <c r="FP689" s="7">
        <v>83.06</v>
      </c>
      <c r="FQ689" s="9">
        <v>1.2785</v>
      </c>
      <c r="FR689" s="7">
        <f t="shared" si="99"/>
        <v>64.966757919436844</v>
      </c>
      <c r="FT689" s="7">
        <v>3.63</v>
      </c>
      <c r="FU689" s="7">
        <v>3.92</v>
      </c>
      <c r="FV689" s="9">
        <v>83.157300000000006</v>
      </c>
      <c r="FX689" s="9">
        <v>82.3</v>
      </c>
      <c r="FY689" s="9">
        <v>80.709999999999994</v>
      </c>
      <c r="FZ689" s="9">
        <v>79.349999999999994</v>
      </c>
      <c r="GA689" s="9">
        <v>77.39</v>
      </c>
      <c r="GB689" s="9">
        <v>74.23</v>
      </c>
    </row>
    <row r="690" spans="1:184" x14ac:dyDescent="0.35">
      <c r="A690" s="6">
        <f t="shared" si="100"/>
        <v>45517</v>
      </c>
      <c r="B690" s="13">
        <f t="shared" si="121"/>
        <v>8</v>
      </c>
      <c r="C690" s="13">
        <f t="shared" si="122"/>
        <v>2024</v>
      </c>
      <c r="D690">
        <f t="shared" si="123"/>
        <v>202408</v>
      </c>
      <c r="E690">
        <f t="shared" si="124"/>
        <v>3</v>
      </c>
      <c r="F690">
        <f t="shared" si="125"/>
        <v>202403</v>
      </c>
      <c r="G690" t="s">
        <v>1477</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83.229100000000003</v>
      </c>
      <c r="FP690" s="7">
        <v>82.51</v>
      </c>
      <c r="FQ690" s="9">
        <v>1.2824</v>
      </c>
      <c r="FR690" s="7">
        <f t="shared" si="99"/>
        <v>64.340299438552719</v>
      </c>
      <c r="FT690" s="7">
        <v>3.61</v>
      </c>
      <c r="FU690" s="7">
        <v>3.89</v>
      </c>
      <c r="FV690" s="9">
        <v>83.263999999999996</v>
      </c>
      <c r="FX690" s="9">
        <v>80.69</v>
      </c>
      <c r="FY690" s="9">
        <v>79.34</v>
      </c>
      <c r="FZ690" s="9">
        <v>78.150000000000006</v>
      </c>
      <c r="GA690" s="9">
        <v>76.3</v>
      </c>
      <c r="GB690" s="9">
        <v>73.36</v>
      </c>
    </row>
    <row r="691" spans="1:184" x14ac:dyDescent="0.35">
      <c r="A691" s="6">
        <f t="shared" si="100"/>
        <v>45518</v>
      </c>
      <c r="B691" s="13">
        <f t="shared" si="121"/>
        <v>8</v>
      </c>
      <c r="C691" s="13">
        <f t="shared" si="122"/>
        <v>2024</v>
      </c>
      <c r="D691">
        <f t="shared" si="123"/>
        <v>202408</v>
      </c>
      <c r="E691">
        <f t="shared" si="124"/>
        <v>3</v>
      </c>
      <c r="F691">
        <f t="shared" si="125"/>
        <v>202403</v>
      </c>
      <c r="G691" t="s">
        <v>1478</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83.062200000000004</v>
      </c>
      <c r="FP691" s="7">
        <v>82.15</v>
      </c>
      <c r="FQ691" s="9">
        <v>1.2856000000000001</v>
      </c>
      <c r="FR691" s="7">
        <f t="shared" si="99"/>
        <v>63.900124455507154</v>
      </c>
      <c r="FT691" s="7">
        <v>3.57</v>
      </c>
      <c r="FU691" s="7">
        <v>3.83</v>
      </c>
      <c r="FV691" s="9">
        <v>83.106200000000001</v>
      </c>
      <c r="FX691" s="9">
        <v>79.760000000000005</v>
      </c>
      <c r="FY691" s="9">
        <v>78.510000000000005</v>
      </c>
      <c r="FZ691" s="9">
        <v>77.47</v>
      </c>
      <c r="GA691" s="9">
        <v>75.78</v>
      </c>
      <c r="GB691" s="9">
        <v>73.02</v>
      </c>
    </row>
    <row r="692" spans="1:184" x14ac:dyDescent="0.35">
      <c r="A692" s="6">
        <f t="shared" si="100"/>
        <v>45519</v>
      </c>
      <c r="B692" s="13">
        <f t="shared" si="121"/>
        <v>8</v>
      </c>
      <c r="C692" s="13">
        <f t="shared" si="122"/>
        <v>2024</v>
      </c>
      <c r="D692">
        <f t="shared" si="123"/>
        <v>202408</v>
      </c>
      <c r="E692">
        <f t="shared" si="124"/>
        <v>3</v>
      </c>
      <c r="F692">
        <f t="shared" si="125"/>
        <v>202403</v>
      </c>
      <c r="G692" t="s">
        <v>1479</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83.364500000000007</v>
      </c>
      <c r="FP692" s="7">
        <v>83.09</v>
      </c>
      <c r="FQ692" s="9">
        <v>1.2853000000000001</v>
      </c>
      <c r="FR692" s="7">
        <f t="shared" si="99"/>
        <v>64.646386057729714</v>
      </c>
      <c r="FT692" s="7">
        <v>3.64</v>
      </c>
      <c r="FU692" s="7">
        <v>3.92</v>
      </c>
      <c r="FV692" s="9">
        <v>83.416200000000003</v>
      </c>
      <c r="FX692" s="9">
        <v>81.040000000000006</v>
      </c>
      <c r="FY692" s="9">
        <v>79.599999999999994</v>
      </c>
      <c r="FZ692" s="9">
        <v>78.430000000000007</v>
      </c>
      <c r="GA692" s="9">
        <v>76.569999999999993</v>
      </c>
      <c r="GB692" s="9">
        <v>73.599999999999994</v>
      </c>
    </row>
    <row r="693" spans="1:184" x14ac:dyDescent="0.35">
      <c r="A693" s="6">
        <f t="shared" si="100"/>
        <v>45520</v>
      </c>
      <c r="B693" s="13">
        <f t="shared" si="121"/>
        <v>8</v>
      </c>
      <c r="C693" s="13">
        <f t="shared" si="122"/>
        <v>2024</v>
      </c>
      <c r="D693">
        <f t="shared" si="123"/>
        <v>202408</v>
      </c>
      <c r="E693">
        <f t="shared" si="124"/>
        <v>3</v>
      </c>
      <c r="F693">
        <f t="shared" si="125"/>
        <v>202403</v>
      </c>
      <c r="G693" t="s">
        <v>1480</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83.529799999999994</v>
      </c>
      <c r="FP693" s="7">
        <v>81.56</v>
      </c>
      <c r="FQ693" s="9">
        <v>1.2889999999999999</v>
      </c>
      <c r="FR693" s="7">
        <f t="shared" si="99"/>
        <v>63.27385570209465</v>
      </c>
      <c r="FT693" s="7">
        <v>3.68</v>
      </c>
      <c r="FU693" s="7">
        <v>3.92</v>
      </c>
      <c r="FV693" s="9">
        <v>83.587100000000007</v>
      </c>
      <c r="FX693" s="9">
        <v>79.680000000000007</v>
      </c>
      <c r="FY693" s="9">
        <v>78.290000000000006</v>
      </c>
      <c r="FZ693" s="9">
        <v>77.17</v>
      </c>
      <c r="GA693" s="9">
        <v>75.510000000000005</v>
      </c>
      <c r="GB693" s="9">
        <v>72.849999999999994</v>
      </c>
    </row>
    <row r="694" spans="1:184" x14ac:dyDescent="0.35">
      <c r="A694" s="6">
        <f t="shared" si="100"/>
        <v>45523</v>
      </c>
      <c r="B694" s="13">
        <f t="shared" si="121"/>
        <v>8</v>
      </c>
      <c r="C694" s="13">
        <f t="shared" si="122"/>
        <v>2024</v>
      </c>
      <c r="D694">
        <f t="shared" si="123"/>
        <v>202408</v>
      </c>
      <c r="E694">
        <f t="shared" si="124"/>
        <v>3</v>
      </c>
      <c r="F694">
        <f t="shared" si="125"/>
        <v>202403</v>
      </c>
      <c r="G694" t="s">
        <v>1481</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83.713899999999995</v>
      </c>
      <c r="FP694" s="7">
        <v>81.09</v>
      </c>
      <c r="FQ694" s="9">
        <v>1.2986</v>
      </c>
      <c r="FR694" s="7">
        <f t="shared" si="99"/>
        <v>62.444170645310336</v>
      </c>
      <c r="FT694" s="7">
        <v>3.69</v>
      </c>
      <c r="FU694" s="7">
        <v>3.92</v>
      </c>
      <c r="FV694" s="9">
        <v>83.778499999999994</v>
      </c>
      <c r="FX694" s="9">
        <v>77.66</v>
      </c>
      <c r="FY694" s="9">
        <v>76.680000000000007</v>
      </c>
      <c r="FZ694" s="9">
        <v>75.75</v>
      </c>
      <c r="GA694" s="9">
        <v>74.349999999999994</v>
      </c>
      <c r="GB694" s="9">
        <v>71.98</v>
      </c>
    </row>
    <row r="695" spans="1:184" x14ac:dyDescent="0.35">
      <c r="A695" s="6">
        <f t="shared" si="100"/>
        <v>45524</v>
      </c>
      <c r="B695" s="13">
        <f t="shared" si="121"/>
        <v>8</v>
      </c>
      <c r="C695" s="13">
        <f t="shared" si="122"/>
        <v>2024</v>
      </c>
      <c r="D695">
        <f t="shared" si="123"/>
        <v>202408</v>
      </c>
      <c r="E695">
        <f t="shared" si="124"/>
        <v>3</v>
      </c>
      <c r="F695">
        <f t="shared" si="125"/>
        <v>202403</v>
      </c>
      <c r="G695" t="s">
        <v>1482</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83.784400000000005</v>
      </c>
      <c r="FP695" s="7">
        <v>78.849999999999994</v>
      </c>
      <c r="FQ695" s="9">
        <v>1.3030999999999999</v>
      </c>
      <c r="FR695" s="7">
        <f t="shared" si="99"/>
        <v>60.509554140127385</v>
      </c>
      <c r="FT695" s="7">
        <v>3.68</v>
      </c>
      <c r="FU695" s="7">
        <v>3.91</v>
      </c>
      <c r="FV695" s="9">
        <v>83.8369</v>
      </c>
      <c r="FX695" s="9">
        <v>77.2</v>
      </c>
      <c r="FY695" s="9">
        <v>76.11</v>
      </c>
      <c r="FZ695" s="9">
        <v>75.12</v>
      </c>
      <c r="GA695" s="9">
        <v>73.709999999999994</v>
      </c>
      <c r="GB695" s="9">
        <v>71.37</v>
      </c>
    </row>
    <row r="696" spans="1:184" x14ac:dyDescent="0.35">
      <c r="A696" s="6">
        <f t="shared" si="100"/>
        <v>45525</v>
      </c>
      <c r="B696" s="13">
        <f t="shared" si="121"/>
        <v>8</v>
      </c>
      <c r="C696" s="13">
        <f t="shared" si="122"/>
        <v>2024</v>
      </c>
      <c r="D696">
        <f t="shared" si="123"/>
        <v>202408</v>
      </c>
      <c r="E696">
        <f t="shared" si="124"/>
        <v>3</v>
      </c>
      <c r="F696">
        <f t="shared" si="125"/>
        <v>202403</v>
      </c>
      <c r="G696" t="s">
        <v>1483</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83.950400000000002</v>
      </c>
      <c r="FP696" s="7">
        <v>78.77</v>
      </c>
      <c r="FQ696" s="9">
        <v>1.3061</v>
      </c>
      <c r="FR696" s="7">
        <f t="shared" si="99"/>
        <v>60.309317816399961</v>
      </c>
      <c r="FT696" s="7">
        <v>3.67</v>
      </c>
      <c r="FU696" s="7">
        <v>3.89</v>
      </c>
      <c r="FV696" s="9">
        <v>83.989500000000007</v>
      </c>
      <c r="FX696" s="9">
        <v>76.05</v>
      </c>
      <c r="FY696" s="9">
        <v>75.08</v>
      </c>
      <c r="FZ696" s="9">
        <v>74.180000000000007</v>
      </c>
      <c r="GA696" s="9">
        <v>72.900000000000006</v>
      </c>
      <c r="GB696" s="9">
        <v>70.81</v>
      </c>
    </row>
    <row r="697" spans="1:184" x14ac:dyDescent="0.35">
      <c r="A697" s="6">
        <f t="shared" si="100"/>
        <v>45526</v>
      </c>
      <c r="B697" s="13">
        <f t="shared" si="121"/>
        <v>8</v>
      </c>
      <c r="C697" s="13">
        <f t="shared" si="122"/>
        <v>2024</v>
      </c>
      <c r="D697">
        <f t="shared" si="123"/>
        <v>202408</v>
      </c>
      <c r="E697">
        <f t="shared" si="124"/>
        <v>3</v>
      </c>
      <c r="F697">
        <f t="shared" si="125"/>
        <v>202403</v>
      </c>
      <c r="G697" t="s">
        <v>1484</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84.319400000000002</v>
      </c>
      <c r="FP697" s="7">
        <v>78.8</v>
      </c>
      <c r="FQ697" s="9">
        <v>1.3103</v>
      </c>
      <c r="FR697" s="7">
        <f t="shared" si="99"/>
        <v>60.138899488666716</v>
      </c>
      <c r="FT697" s="7">
        <v>3.73</v>
      </c>
      <c r="FU697" s="7">
        <v>3.96</v>
      </c>
      <c r="FV697" s="9">
        <v>84.335300000000004</v>
      </c>
      <c r="FX697" s="9">
        <v>77.22</v>
      </c>
      <c r="FY697" s="9">
        <v>76.02</v>
      </c>
      <c r="FZ697" s="9">
        <v>74.98</v>
      </c>
      <c r="GA697" s="9">
        <v>73.59</v>
      </c>
      <c r="GB697" s="9">
        <v>71.290000000000006</v>
      </c>
    </row>
    <row r="698" spans="1:184" x14ac:dyDescent="0.35">
      <c r="A698" s="6">
        <f t="shared" si="100"/>
        <v>45527</v>
      </c>
      <c r="B698" s="13">
        <f t="shared" si="121"/>
        <v>8</v>
      </c>
      <c r="C698" s="13">
        <f t="shared" si="122"/>
        <v>2024</v>
      </c>
      <c r="D698">
        <f t="shared" si="123"/>
        <v>202408</v>
      </c>
      <c r="E698">
        <f t="shared" si="124"/>
        <v>3</v>
      </c>
      <c r="F698">
        <f t="shared" si="125"/>
        <v>202403</v>
      </c>
      <c r="G698" t="s">
        <v>1485</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84.530600000000007</v>
      </c>
      <c r="FP698" s="7">
        <v>80.34</v>
      </c>
      <c r="FQ698" s="9">
        <v>1.3189</v>
      </c>
      <c r="FR698" s="7">
        <f t="shared" si="99"/>
        <v>60.914398362271598</v>
      </c>
      <c r="FT698" s="7">
        <v>3.7</v>
      </c>
      <c r="FU698" s="7">
        <v>3.92</v>
      </c>
      <c r="FV698" s="9">
        <v>84.571299999999994</v>
      </c>
      <c r="FX698" s="9">
        <v>79.02</v>
      </c>
      <c r="FY698" s="9">
        <v>77.540000000000006</v>
      </c>
      <c r="FZ698" s="9">
        <v>76.41</v>
      </c>
      <c r="GA698" s="9">
        <v>74.88</v>
      </c>
      <c r="GB698" s="9">
        <v>72.31</v>
      </c>
    </row>
    <row r="699" spans="1:184" x14ac:dyDescent="0.35">
      <c r="A699" s="6">
        <f t="shared" si="100"/>
        <v>45530</v>
      </c>
      <c r="B699" s="13">
        <f t="shared" si="121"/>
        <v>8</v>
      </c>
      <c r="C699" s="13">
        <f t="shared" si="122"/>
        <v>2024</v>
      </c>
      <c r="D699">
        <f t="shared" si="123"/>
        <v>202408</v>
      </c>
      <c r="E699">
        <f t="shared" si="124"/>
        <v>3</v>
      </c>
      <c r="F699">
        <f t="shared" si="125"/>
        <v>202403</v>
      </c>
      <c r="G699" t="s">
        <v>1486</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99"/>
        <v>#N/A</v>
      </c>
      <c r="FT699" s="7">
        <v>4.08</v>
      </c>
      <c r="FU699" s="7">
        <v>3.94</v>
      </c>
      <c r="FV699" s="9" t="e">
        <v>#N/A</v>
      </c>
      <c r="FX699" s="9">
        <v>81.430000000000007</v>
      </c>
      <c r="FY699" s="9">
        <v>79.510000000000005</v>
      </c>
      <c r="FZ699" s="9">
        <v>78.040000000000006</v>
      </c>
      <c r="GA699" s="9">
        <v>76.23</v>
      </c>
      <c r="GB699" s="9">
        <v>73.25</v>
      </c>
    </row>
    <row r="700" spans="1:184" x14ac:dyDescent="0.35">
      <c r="A700" s="6">
        <f t="shared" si="100"/>
        <v>45531</v>
      </c>
      <c r="B700" s="13">
        <f t="shared" si="121"/>
        <v>8</v>
      </c>
      <c r="C700" s="13">
        <f t="shared" si="122"/>
        <v>2024</v>
      </c>
      <c r="D700">
        <f t="shared" si="123"/>
        <v>202408</v>
      </c>
      <c r="E700">
        <f t="shared" si="124"/>
        <v>3</v>
      </c>
      <c r="F700">
        <f t="shared" si="125"/>
        <v>202403</v>
      </c>
      <c r="G700" t="s">
        <v>1487</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84.848299999999995</v>
      </c>
      <c r="FP700" s="7">
        <v>81.510000000000005</v>
      </c>
      <c r="FQ700" s="9">
        <v>1.3234999999999999</v>
      </c>
      <c r="FR700" s="7">
        <f t="shared" si="99"/>
        <v>61.586701926709488</v>
      </c>
      <c r="FT700" s="7">
        <v>4.0999999999999996</v>
      </c>
      <c r="FU700" s="7">
        <v>3.99</v>
      </c>
      <c r="FV700" s="9">
        <v>84.868399999999994</v>
      </c>
      <c r="FX700" s="9">
        <v>79.55</v>
      </c>
      <c r="FY700" s="9">
        <v>77.92</v>
      </c>
      <c r="FZ700" s="9">
        <v>76.66</v>
      </c>
      <c r="GA700" s="9">
        <v>75.08</v>
      </c>
      <c r="GB700" s="9">
        <v>72.489999999999995</v>
      </c>
    </row>
    <row r="701" spans="1:184" x14ac:dyDescent="0.35">
      <c r="A701" s="6">
        <f t="shared" si="100"/>
        <v>45532</v>
      </c>
      <c r="B701" s="13">
        <f t="shared" si="121"/>
        <v>8</v>
      </c>
      <c r="C701" s="13">
        <f t="shared" si="122"/>
        <v>2024</v>
      </c>
      <c r="D701">
        <f t="shared" si="123"/>
        <v>202408</v>
      </c>
      <c r="E701">
        <f t="shared" si="124"/>
        <v>3</v>
      </c>
      <c r="F701">
        <f t="shared" si="125"/>
        <v>202403</v>
      </c>
      <c r="G701" t="s">
        <v>1488</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84.8416</v>
      </c>
      <c r="FP701" s="7">
        <v>80.040000000000006</v>
      </c>
      <c r="FQ701" s="9">
        <v>1.3212999999999999</v>
      </c>
      <c r="FR701" s="7">
        <f t="shared" si="99"/>
        <v>60.576704760463187</v>
      </c>
      <c r="FT701" s="7">
        <v>4.13</v>
      </c>
      <c r="FU701" s="7">
        <v>4.01</v>
      </c>
      <c r="FV701" s="9">
        <v>84.863500000000002</v>
      </c>
      <c r="FX701" s="9">
        <v>78.650000000000006</v>
      </c>
      <c r="FY701" s="9">
        <v>76.8</v>
      </c>
      <c r="FZ701" s="9">
        <v>75.569999999999993</v>
      </c>
      <c r="GA701" s="9">
        <v>74.12</v>
      </c>
      <c r="GB701" s="9">
        <v>71.78</v>
      </c>
    </row>
    <row r="702" spans="1:184" x14ac:dyDescent="0.35">
      <c r="A702" s="6">
        <f t="shared" si="100"/>
        <v>45533</v>
      </c>
      <c r="B702" s="13">
        <f t="shared" si="121"/>
        <v>8</v>
      </c>
      <c r="C702" s="13">
        <f t="shared" si="122"/>
        <v>2024</v>
      </c>
      <c r="D702">
        <f t="shared" si="123"/>
        <v>202408</v>
      </c>
      <c r="E702">
        <f t="shared" si="124"/>
        <v>3</v>
      </c>
      <c r="F702">
        <f t="shared" si="125"/>
        <v>202403</v>
      </c>
      <c r="G702" t="s">
        <v>1489</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84.705600000000004</v>
      </c>
      <c r="FP702" s="7">
        <v>81.55</v>
      </c>
      <c r="FQ702" s="9">
        <v>1.3154999999999999</v>
      </c>
      <c r="FR702" s="7">
        <f t="shared" si="99"/>
        <v>61.99163816039529</v>
      </c>
      <c r="FT702" s="7">
        <v>4.12</v>
      </c>
      <c r="FU702" s="7">
        <v>4.0199999999999996</v>
      </c>
      <c r="FV702" s="9">
        <v>84.709900000000005</v>
      </c>
      <c r="FX702" s="9">
        <v>79.94</v>
      </c>
      <c r="FY702" s="9">
        <v>77.98</v>
      </c>
      <c r="FZ702" s="9">
        <v>76.66</v>
      </c>
      <c r="GA702" s="9">
        <v>75.08</v>
      </c>
      <c r="GB702" s="9">
        <v>72.56</v>
      </c>
    </row>
    <row r="703" spans="1:184" x14ac:dyDescent="0.35">
      <c r="A703" s="6">
        <f t="shared" si="100"/>
        <v>45534</v>
      </c>
      <c r="B703" s="13">
        <f t="shared" si="121"/>
        <v>8</v>
      </c>
      <c r="C703" s="13">
        <f t="shared" si="122"/>
        <v>2024</v>
      </c>
      <c r="D703">
        <f t="shared" si="123"/>
        <v>202408</v>
      </c>
      <c r="E703">
        <f t="shared" si="124"/>
        <v>3</v>
      </c>
      <c r="F703">
        <f t="shared" si="125"/>
        <v>202403</v>
      </c>
      <c r="G703" t="s">
        <v>1490</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84.622500000000002</v>
      </c>
      <c r="FP703" s="7">
        <v>80.2</v>
      </c>
      <c r="FQ703" s="9">
        <v>1.3144</v>
      </c>
      <c r="FR703" s="7">
        <f t="shared" si="99"/>
        <v>61.016433353621423</v>
      </c>
      <c r="FT703" s="7">
        <v>4.13</v>
      </c>
      <c r="FU703" s="7">
        <v>4.03</v>
      </c>
      <c r="FV703" s="9">
        <v>84.63</v>
      </c>
      <c r="FX703" s="9">
        <v>78.8</v>
      </c>
      <c r="FY703" s="9">
        <v>76.239999999999995</v>
      </c>
      <c r="FZ703" s="9">
        <v>75.13</v>
      </c>
      <c r="GA703" s="9">
        <v>73.760000000000005</v>
      </c>
      <c r="GB703" s="9">
        <v>71.55</v>
      </c>
    </row>
    <row r="704" spans="1:184" x14ac:dyDescent="0.35">
      <c r="A704" s="6">
        <f t="shared" si="100"/>
        <v>45537</v>
      </c>
      <c r="B704" s="13">
        <f t="shared" si="121"/>
        <v>9</v>
      </c>
      <c r="C704" s="13">
        <f t="shared" si="122"/>
        <v>2024</v>
      </c>
      <c r="D704">
        <f t="shared" si="123"/>
        <v>202409</v>
      </c>
      <c r="E704">
        <f t="shared" si="124"/>
        <v>3</v>
      </c>
      <c r="F704">
        <f t="shared" si="125"/>
        <v>202403</v>
      </c>
      <c r="G704" t="s">
        <v>1491</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84.743899999999996</v>
      </c>
      <c r="FP704" s="7">
        <v>77.819999999999993</v>
      </c>
      <c r="FQ704" s="9">
        <v>1.3151999999999999</v>
      </c>
      <c r="FR704" s="7">
        <f t="shared" si="99"/>
        <v>59.169708029197075</v>
      </c>
      <c r="FT704" s="7">
        <v>4.13</v>
      </c>
      <c r="FU704" s="7">
        <v>4.0599999999999996</v>
      </c>
      <c r="FV704" s="9">
        <v>84.746499999999997</v>
      </c>
      <c r="FX704" s="9">
        <v>77.52</v>
      </c>
      <c r="FY704" s="9">
        <v>76.16</v>
      </c>
      <c r="FZ704" s="9">
        <v>75.260000000000005</v>
      </c>
      <c r="GA704" s="9">
        <v>73.900000000000006</v>
      </c>
      <c r="GB704" s="9">
        <v>71.709999999999994</v>
      </c>
    </row>
    <row r="705" spans="1:184" x14ac:dyDescent="0.35">
      <c r="A705" s="6">
        <f t="shared" si="100"/>
        <v>45538</v>
      </c>
      <c r="B705" s="13">
        <f t="shared" si="121"/>
        <v>9</v>
      </c>
      <c r="C705" s="13">
        <f t="shared" si="122"/>
        <v>2024</v>
      </c>
      <c r="D705">
        <f t="shared" si="123"/>
        <v>202409</v>
      </c>
      <c r="E705">
        <f t="shared" si="124"/>
        <v>3</v>
      </c>
      <c r="F705">
        <f t="shared" si="125"/>
        <v>202403</v>
      </c>
      <c r="G705" t="s">
        <v>1492</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84.512900000000002</v>
      </c>
      <c r="FP705" s="7">
        <v>76.459999999999994</v>
      </c>
      <c r="FQ705" s="9">
        <v>1.3095000000000001</v>
      </c>
      <c r="FR705" s="7">
        <f t="shared" si="99"/>
        <v>58.388697976326831</v>
      </c>
      <c r="FT705" s="7">
        <v>4.09</v>
      </c>
      <c r="FU705" s="7">
        <v>3.99</v>
      </c>
      <c r="FV705" s="9">
        <v>84.508399999999995</v>
      </c>
      <c r="FX705" s="9">
        <v>73.75</v>
      </c>
      <c r="FY705" s="9">
        <v>72.91</v>
      </c>
      <c r="FZ705" s="9">
        <v>72.209999999999994</v>
      </c>
      <c r="GA705" s="9">
        <v>71.260000000000005</v>
      </c>
      <c r="GB705" s="9">
        <v>69.900000000000006</v>
      </c>
    </row>
    <row r="706" spans="1:184" x14ac:dyDescent="0.35">
      <c r="A706" s="6">
        <f t="shared" si="100"/>
        <v>45539</v>
      </c>
      <c r="B706" s="13">
        <f t="shared" si="121"/>
        <v>9</v>
      </c>
      <c r="C706" s="13">
        <f t="shared" si="122"/>
        <v>2024</v>
      </c>
      <c r="D706">
        <f t="shared" si="123"/>
        <v>202409</v>
      </c>
      <c r="E706">
        <f t="shared" si="124"/>
        <v>3</v>
      </c>
      <c r="F706">
        <f t="shared" si="125"/>
        <v>202403</v>
      </c>
      <c r="G706" t="s">
        <v>1493</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84.6785</v>
      </c>
      <c r="FP706" s="7">
        <v>74.67</v>
      </c>
      <c r="FQ706" s="9">
        <v>1.3161</v>
      </c>
      <c r="FR706" s="7">
        <f t="shared" si="99"/>
        <v>56.735810348757695</v>
      </c>
      <c r="FT706" s="7">
        <v>4.03</v>
      </c>
      <c r="FU706" s="7">
        <v>3.93</v>
      </c>
      <c r="FV706" s="9">
        <v>84.683800000000005</v>
      </c>
      <c r="FX706" s="9">
        <v>72.7</v>
      </c>
      <c r="FY706" s="9">
        <v>71.930000000000007</v>
      </c>
      <c r="FZ706" s="9">
        <v>71.34</v>
      </c>
      <c r="GA706" s="9">
        <v>70.64</v>
      </c>
      <c r="GB706" s="9">
        <v>69.62</v>
      </c>
    </row>
    <row r="707" spans="1:184" x14ac:dyDescent="0.35">
      <c r="A707" s="6">
        <f t="shared" si="100"/>
        <v>45540</v>
      </c>
      <c r="B707" s="13">
        <f t="shared" si="121"/>
        <v>9</v>
      </c>
      <c r="C707" s="13">
        <f t="shared" si="122"/>
        <v>2024</v>
      </c>
      <c r="D707">
        <f t="shared" si="123"/>
        <v>202409</v>
      </c>
      <c r="E707">
        <f t="shared" si="124"/>
        <v>3</v>
      </c>
      <c r="F707">
        <f t="shared" si="125"/>
        <v>202403</v>
      </c>
      <c r="G707" t="s">
        <v>1494</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84.680499999999995</v>
      </c>
      <c r="FP707" s="7">
        <v>74.47</v>
      </c>
      <c r="FQ707" s="9">
        <v>1.3158000000000001</v>
      </c>
      <c r="FR707" s="7">
        <f t="shared" si="99"/>
        <v>56.596747226022188</v>
      </c>
      <c r="FT707" s="7">
        <v>4</v>
      </c>
      <c r="FU707" s="7">
        <v>3.91</v>
      </c>
      <c r="FV707" s="9">
        <v>84.688199999999995</v>
      </c>
      <c r="FX707" s="9">
        <v>72.69</v>
      </c>
      <c r="FY707" s="9">
        <v>72.040000000000006</v>
      </c>
      <c r="FZ707" s="9">
        <v>71.62</v>
      </c>
      <c r="GA707" s="9">
        <v>71.09</v>
      </c>
      <c r="GB707" s="9">
        <v>70.05</v>
      </c>
    </row>
    <row r="708" spans="1:184" x14ac:dyDescent="0.35">
      <c r="A708" s="6">
        <f t="shared" si="100"/>
        <v>45541</v>
      </c>
      <c r="B708" s="13">
        <f t="shared" si="121"/>
        <v>9</v>
      </c>
      <c r="C708" s="13">
        <f t="shared" si="122"/>
        <v>2024</v>
      </c>
      <c r="D708">
        <f t="shared" si="123"/>
        <v>202409</v>
      </c>
      <c r="E708">
        <f t="shared" si="124"/>
        <v>3</v>
      </c>
      <c r="F708">
        <f t="shared" si="125"/>
        <v>202403</v>
      </c>
      <c r="G708" t="s">
        <v>1495</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84.581900000000005</v>
      </c>
      <c r="FP708" s="7">
        <v>72.819999999999993</v>
      </c>
      <c r="FQ708" s="9">
        <v>1.3160000000000001</v>
      </c>
      <c r="FR708" s="7">
        <f t="shared" si="99"/>
        <v>55.334346504559264</v>
      </c>
      <c r="FT708" s="7">
        <v>3.99</v>
      </c>
      <c r="FU708" s="7">
        <v>3.92</v>
      </c>
      <c r="FV708" s="9">
        <v>84.582599999999999</v>
      </c>
      <c r="FX708" s="9">
        <v>71.06</v>
      </c>
      <c r="FY708" s="9">
        <v>70.45</v>
      </c>
      <c r="FZ708" s="9">
        <v>70.19</v>
      </c>
      <c r="GA708" s="9">
        <v>69.92</v>
      </c>
      <c r="GB708" s="9">
        <v>69.430000000000007</v>
      </c>
    </row>
    <row r="709" spans="1:184" x14ac:dyDescent="0.35">
      <c r="A709" s="6">
        <f t="shared" si="100"/>
        <v>45544</v>
      </c>
      <c r="B709" s="13">
        <f t="shared" ref="B709:B745" si="126">MONTH(A709)</f>
        <v>9</v>
      </c>
      <c r="C709" s="13">
        <f t="shared" ref="C709:C745" si="127">YEAR(A709)</f>
        <v>2024</v>
      </c>
      <c r="D709">
        <f t="shared" ref="D709:D745" si="128">C709*100+B709</f>
        <v>202409</v>
      </c>
      <c r="E709">
        <f t="shared" ref="E709:E745" si="129">IF(B709&lt;4,1,IF(B709&lt;7,2,IF(B709&lt;10,3,4)))</f>
        <v>3</v>
      </c>
      <c r="F709">
        <f t="shared" ref="F709:F745" si="130">C709*100+E709</f>
        <v>202403</v>
      </c>
      <c r="G709" t="s">
        <v>1520</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84.376400000000004</v>
      </c>
      <c r="FP709" s="7">
        <v>72.37</v>
      </c>
      <c r="FQ709" s="9">
        <v>1.3079000000000001</v>
      </c>
      <c r="FR709" s="7">
        <f t="shared" si="99"/>
        <v>55.332976527257436</v>
      </c>
      <c r="FT709" s="7">
        <v>3.89</v>
      </c>
      <c r="FU709" s="7">
        <v>3.86</v>
      </c>
      <c r="FV709" s="9">
        <v>84.3767</v>
      </c>
      <c r="FX709" s="9">
        <v>71.84</v>
      </c>
      <c r="FY709" s="9">
        <v>71</v>
      </c>
      <c r="FZ709" s="9">
        <v>70.59</v>
      </c>
      <c r="GA709" s="9">
        <v>70.16</v>
      </c>
      <c r="GB709" s="9">
        <v>69.56</v>
      </c>
    </row>
    <row r="710" spans="1:184" x14ac:dyDescent="0.35">
      <c r="A710" s="6">
        <f t="shared" si="100"/>
        <v>45545</v>
      </c>
      <c r="B710" s="13">
        <f t="shared" si="126"/>
        <v>9</v>
      </c>
      <c r="C710" s="13">
        <f t="shared" si="127"/>
        <v>2024</v>
      </c>
      <c r="D710">
        <f t="shared" si="128"/>
        <v>202409</v>
      </c>
      <c r="E710">
        <f t="shared" si="129"/>
        <v>3</v>
      </c>
      <c r="F710">
        <f t="shared" si="130"/>
        <v>202403</v>
      </c>
      <c r="G710" t="s">
        <v>1521</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84.353700000000003</v>
      </c>
      <c r="FP710" s="7">
        <v>70.34</v>
      </c>
      <c r="FQ710" s="9">
        <v>1.3057000000000001</v>
      </c>
      <c r="FR710" s="7">
        <f t="shared" si="99"/>
        <v>53.871486558933903</v>
      </c>
      <c r="FT710" s="7">
        <v>3.87</v>
      </c>
      <c r="FU710" s="7">
        <v>3.83</v>
      </c>
      <c r="FV710" s="9">
        <v>84.3476</v>
      </c>
      <c r="FX710" s="9">
        <v>69.19</v>
      </c>
      <c r="FY710" s="9">
        <v>68.540000000000006</v>
      </c>
      <c r="FZ710" s="9">
        <v>68.3</v>
      </c>
      <c r="GA710" s="9">
        <v>68.11</v>
      </c>
      <c r="GB710" s="9">
        <v>67.86</v>
      </c>
    </row>
    <row r="711" spans="1:184" x14ac:dyDescent="0.35">
      <c r="A711" s="6">
        <f t="shared" si="100"/>
        <v>45546</v>
      </c>
      <c r="B711" s="13">
        <f t="shared" si="126"/>
        <v>9</v>
      </c>
      <c r="C711" s="13">
        <f t="shared" si="127"/>
        <v>2024</v>
      </c>
      <c r="D711">
        <f t="shared" si="128"/>
        <v>202409</v>
      </c>
      <c r="E711">
        <f t="shared" si="129"/>
        <v>3</v>
      </c>
      <c r="F711">
        <f t="shared" si="130"/>
        <v>202403</v>
      </c>
      <c r="G711" t="s">
        <v>1522</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84.092299999999994</v>
      </c>
      <c r="FP711" s="7">
        <v>70.31</v>
      </c>
      <c r="FQ711" s="9">
        <v>1.3015000000000001</v>
      </c>
      <c r="FR711" s="7">
        <f t="shared" si="99"/>
        <v>54.022281982328082</v>
      </c>
      <c r="FT711" s="7">
        <v>3.8</v>
      </c>
      <c r="FU711" s="7">
        <v>3.77</v>
      </c>
      <c r="FV711" s="9">
        <v>84.084999999999994</v>
      </c>
      <c r="FX711" s="9">
        <v>70.61</v>
      </c>
      <c r="FY711" s="9">
        <v>69.81</v>
      </c>
      <c r="FZ711" s="9">
        <v>69.5</v>
      </c>
      <c r="GA711" s="9">
        <v>69.180000000000007</v>
      </c>
      <c r="GB711" s="9">
        <v>68.650000000000006</v>
      </c>
    </row>
    <row r="712" spans="1:184" x14ac:dyDescent="0.35">
      <c r="A712" s="6">
        <f t="shared" si="100"/>
        <v>45547</v>
      </c>
      <c r="B712" s="13">
        <f t="shared" si="126"/>
        <v>9</v>
      </c>
      <c r="C712" s="13">
        <f t="shared" si="127"/>
        <v>2024</v>
      </c>
      <c r="D712">
        <f t="shared" si="128"/>
        <v>202409</v>
      </c>
      <c r="E712">
        <f t="shared" si="129"/>
        <v>3</v>
      </c>
      <c r="F712">
        <f t="shared" si="130"/>
        <v>202403</v>
      </c>
      <c r="G712" t="s">
        <v>1523</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84.388099999999994</v>
      </c>
      <c r="FP712" s="7">
        <v>73.81</v>
      </c>
      <c r="FQ712" s="9">
        <v>1.3079000000000001</v>
      </c>
      <c r="FR712" s="7">
        <f t="shared" si="99"/>
        <v>56.433978132884775</v>
      </c>
      <c r="FT712" s="7">
        <v>3.83</v>
      </c>
      <c r="FU712" s="7">
        <v>3.79</v>
      </c>
      <c r="FV712" s="9">
        <v>84.396699999999996</v>
      </c>
      <c r="FX712" s="9">
        <v>71.97</v>
      </c>
      <c r="FY712" s="9">
        <v>71.05</v>
      </c>
      <c r="FZ712" s="9">
        <v>70.7</v>
      </c>
      <c r="GA712" s="9">
        <v>70.34</v>
      </c>
      <c r="GB712" s="9">
        <v>69.53</v>
      </c>
    </row>
    <row r="713" spans="1:184" x14ac:dyDescent="0.35">
      <c r="A713" s="6">
        <f t="shared" si="100"/>
        <v>45548</v>
      </c>
      <c r="B713" s="13">
        <f t="shared" si="126"/>
        <v>9</v>
      </c>
      <c r="C713" s="13">
        <f t="shared" si="127"/>
        <v>2024</v>
      </c>
      <c r="D713">
        <f t="shared" si="128"/>
        <v>202409</v>
      </c>
      <c r="E713">
        <f t="shared" si="129"/>
        <v>3</v>
      </c>
      <c r="F713">
        <f t="shared" si="130"/>
        <v>202403</v>
      </c>
      <c r="G713" t="s">
        <v>1524</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84.536000000000001</v>
      </c>
      <c r="FP713" s="7">
        <v>73.680000000000007</v>
      </c>
      <c r="FQ713" s="9">
        <v>1.3154999999999999</v>
      </c>
      <c r="FR713" s="7">
        <f t="shared" si="99"/>
        <v>56.009122006841515</v>
      </c>
      <c r="FT713" s="7">
        <v>3.8</v>
      </c>
      <c r="FU713" s="7">
        <v>3.76</v>
      </c>
      <c r="FV713" s="9">
        <v>84.574100000000001</v>
      </c>
      <c r="FX713" s="9">
        <v>71.61</v>
      </c>
      <c r="FY713" s="9">
        <v>70.64</v>
      </c>
      <c r="FZ713" s="9">
        <v>70.239999999999995</v>
      </c>
      <c r="GA713" s="9">
        <v>69.88</v>
      </c>
      <c r="GB713" s="9">
        <v>69.11</v>
      </c>
    </row>
    <row r="714" spans="1:184" x14ac:dyDescent="0.35">
      <c r="A714" s="6">
        <f t="shared" si="100"/>
        <v>45551</v>
      </c>
      <c r="B714" s="13">
        <f t="shared" si="126"/>
        <v>9</v>
      </c>
      <c r="C714" s="13">
        <f t="shared" si="127"/>
        <v>2024</v>
      </c>
      <c r="D714">
        <f t="shared" si="128"/>
        <v>202409</v>
      </c>
      <c r="E714">
        <f t="shared" si="129"/>
        <v>3</v>
      </c>
      <c r="F714">
        <f t="shared" si="130"/>
        <v>202403</v>
      </c>
      <c r="G714" t="s">
        <v>1525</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84.663200000000003</v>
      </c>
      <c r="FP714" s="7">
        <v>73.959999999999994</v>
      </c>
      <c r="FQ714" s="9">
        <v>1.32</v>
      </c>
      <c r="FR714" s="7">
        <f t="shared" ref="FR714:FR777" si="131">FP714/FQ714</f>
        <v>56.030303030303024</v>
      </c>
      <c r="FT714" s="7">
        <v>3.79</v>
      </c>
      <c r="FU714" s="7">
        <v>3.76</v>
      </c>
      <c r="FV714" s="9">
        <v>84.706500000000005</v>
      </c>
      <c r="FX714" s="9">
        <v>72.75</v>
      </c>
      <c r="FY714" s="9">
        <v>71.75</v>
      </c>
      <c r="FZ714" s="9">
        <v>71.33</v>
      </c>
      <c r="GA714" s="9">
        <v>70.81</v>
      </c>
      <c r="GB714" s="9">
        <v>69.81</v>
      </c>
    </row>
    <row r="715" spans="1:184" x14ac:dyDescent="0.35">
      <c r="A715" s="6">
        <f t="shared" si="100"/>
        <v>45552</v>
      </c>
      <c r="B715" s="13">
        <f t="shared" si="126"/>
        <v>9</v>
      </c>
      <c r="C715" s="13">
        <f t="shared" si="127"/>
        <v>2024</v>
      </c>
      <c r="D715">
        <f t="shared" si="128"/>
        <v>202409</v>
      </c>
      <c r="E715">
        <f t="shared" si="129"/>
        <v>3</v>
      </c>
      <c r="F715">
        <f t="shared" si="130"/>
        <v>202403</v>
      </c>
      <c r="G715" t="s">
        <v>1526</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84.613600000000005</v>
      </c>
      <c r="FP715" s="7">
        <v>74.55</v>
      </c>
      <c r="FQ715" s="9">
        <v>1.3188</v>
      </c>
      <c r="FR715" s="7">
        <f t="shared" si="131"/>
        <v>56.528662420382162</v>
      </c>
      <c r="FT715" s="7">
        <v>3.83</v>
      </c>
      <c r="FU715" s="7">
        <v>3.77</v>
      </c>
      <c r="FV715" s="9">
        <v>84.656899999999993</v>
      </c>
      <c r="FX715" s="9">
        <v>73.7</v>
      </c>
      <c r="FY715" s="9">
        <v>72.59</v>
      </c>
      <c r="FZ715" s="9">
        <v>72.099999999999994</v>
      </c>
      <c r="GA715" s="9">
        <v>71.48</v>
      </c>
      <c r="GB715" s="9">
        <v>70.38</v>
      </c>
    </row>
    <row r="716" spans="1:184" x14ac:dyDescent="0.35">
      <c r="A716" s="6">
        <f t="shared" si="100"/>
        <v>45553</v>
      </c>
      <c r="B716" s="13">
        <f t="shared" si="126"/>
        <v>9</v>
      </c>
      <c r="C716" s="13">
        <f t="shared" si="127"/>
        <v>2024</v>
      </c>
      <c r="D716">
        <f t="shared" si="128"/>
        <v>202409</v>
      </c>
      <c r="E716">
        <f t="shared" si="129"/>
        <v>3</v>
      </c>
      <c r="F716">
        <f t="shared" si="130"/>
        <v>202403</v>
      </c>
      <c r="G716" t="s">
        <v>1527</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84.755399999999995</v>
      </c>
      <c r="FP716" s="7">
        <v>74.52</v>
      </c>
      <c r="FQ716" s="9">
        <v>1.3211999999999999</v>
      </c>
      <c r="FR716" s="7">
        <f t="shared" si="131"/>
        <v>56.403269754768395</v>
      </c>
      <c r="FT716" s="7">
        <v>3.9</v>
      </c>
      <c r="FU716" s="7">
        <v>3.84</v>
      </c>
      <c r="FV716" s="9">
        <v>84.8065</v>
      </c>
      <c r="FX716" s="9">
        <v>73.650000000000006</v>
      </c>
      <c r="FY716" s="9">
        <v>72.42</v>
      </c>
      <c r="FZ716" s="9">
        <v>71.92</v>
      </c>
      <c r="GA716" s="9">
        <v>71.349999999999994</v>
      </c>
      <c r="GB716" s="9">
        <v>70.290000000000006</v>
      </c>
    </row>
    <row r="717" spans="1:184" x14ac:dyDescent="0.35">
      <c r="A717" s="6">
        <f t="shared" si="100"/>
        <v>45554</v>
      </c>
      <c r="B717" s="13">
        <f t="shared" si="126"/>
        <v>9</v>
      </c>
      <c r="C717" s="13">
        <f t="shared" si="127"/>
        <v>2024</v>
      </c>
      <c r="D717">
        <f t="shared" si="128"/>
        <v>202409</v>
      </c>
      <c r="E717">
        <f t="shared" si="129"/>
        <v>3</v>
      </c>
      <c r="F717">
        <f t="shared" si="130"/>
        <v>202403</v>
      </c>
      <c r="G717" t="s">
        <v>1528</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84.954800000000006</v>
      </c>
      <c r="FP717" s="7">
        <v>75.930000000000007</v>
      </c>
      <c r="FQ717" s="9">
        <v>1.325</v>
      </c>
      <c r="FR717" s="7">
        <f t="shared" si="131"/>
        <v>57.3056603773585</v>
      </c>
      <c r="FT717" s="7">
        <v>3.92</v>
      </c>
      <c r="FU717" s="7">
        <v>3.89</v>
      </c>
      <c r="FV717" s="9">
        <v>85.01</v>
      </c>
      <c r="FX717" s="9">
        <v>74.88</v>
      </c>
      <c r="FY717" s="9">
        <v>73.48</v>
      </c>
      <c r="FZ717" s="9">
        <v>72.83</v>
      </c>
      <c r="GA717" s="9">
        <v>72.05</v>
      </c>
      <c r="GB717" s="9">
        <v>70.739999999999995</v>
      </c>
    </row>
    <row r="718" spans="1:184" x14ac:dyDescent="0.35">
      <c r="A718" s="6">
        <f t="shared" si="100"/>
        <v>45555</v>
      </c>
      <c r="B718" s="13">
        <f t="shared" si="126"/>
        <v>9</v>
      </c>
      <c r="C718" s="13">
        <f t="shared" si="127"/>
        <v>2024</v>
      </c>
      <c r="D718">
        <f t="shared" si="128"/>
        <v>202409</v>
      </c>
      <c r="E718">
        <f t="shared" si="129"/>
        <v>3</v>
      </c>
      <c r="F718">
        <f t="shared" si="130"/>
        <v>202403</v>
      </c>
      <c r="G718" t="s">
        <v>1529</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85.119600000000005</v>
      </c>
      <c r="FP718" s="7">
        <v>75.959999999999994</v>
      </c>
      <c r="FQ718" s="9">
        <v>1.3281000000000001</v>
      </c>
      <c r="FR718" s="7">
        <f t="shared" si="131"/>
        <v>57.194488366839842</v>
      </c>
      <c r="FT718" s="7">
        <v>3.92</v>
      </c>
      <c r="FU718" s="7">
        <v>3.9</v>
      </c>
      <c r="FV718" s="9">
        <v>85.168300000000002</v>
      </c>
      <c r="FX718" s="9">
        <v>74.489999999999995</v>
      </c>
      <c r="FY718" s="9">
        <v>73.19</v>
      </c>
      <c r="FZ718" s="9">
        <v>72.56</v>
      </c>
      <c r="GA718" s="9">
        <v>71.87</v>
      </c>
      <c r="GB718" s="9">
        <v>70.66</v>
      </c>
    </row>
    <row r="719" spans="1:184" x14ac:dyDescent="0.35">
      <c r="A719" s="6">
        <f t="shared" ref="A719:A782" si="132">+A714+7</f>
        <v>45558</v>
      </c>
      <c r="B719" s="13">
        <f t="shared" si="126"/>
        <v>9</v>
      </c>
      <c r="C719" s="13">
        <f t="shared" si="127"/>
        <v>2024</v>
      </c>
      <c r="D719">
        <f t="shared" si="128"/>
        <v>202409</v>
      </c>
      <c r="E719">
        <f t="shared" si="129"/>
        <v>3</v>
      </c>
      <c r="F719">
        <f t="shared" si="130"/>
        <v>202403</v>
      </c>
      <c r="G719" t="s">
        <v>1530</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85.571799999999996</v>
      </c>
      <c r="FP719" s="7">
        <v>74.95</v>
      </c>
      <c r="FQ719" s="9">
        <v>1.335</v>
      </c>
      <c r="FR719" s="7">
        <f t="shared" si="131"/>
        <v>56.142322097378283</v>
      </c>
      <c r="FT719" s="7">
        <v>3.91</v>
      </c>
      <c r="FU719" s="7">
        <v>3.92</v>
      </c>
      <c r="FV719" s="9">
        <v>85.619200000000006</v>
      </c>
      <c r="FX719" s="9">
        <v>73.900000000000006</v>
      </c>
      <c r="FY719" s="9">
        <v>72.78</v>
      </c>
      <c r="FZ719" s="9">
        <v>72.239999999999995</v>
      </c>
      <c r="GA719" s="9">
        <v>71.67</v>
      </c>
      <c r="GB719" s="9">
        <v>70.66</v>
      </c>
    </row>
    <row r="720" spans="1:184" x14ac:dyDescent="0.35">
      <c r="A720" s="6">
        <f t="shared" si="132"/>
        <v>45559</v>
      </c>
      <c r="B720" s="13">
        <f t="shared" si="126"/>
        <v>9</v>
      </c>
      <c r="C720" s="13">
        <f t="shared" si="127"/>
        <v>2024</v>
      </c>
      <c r="D720">
        <f t="shared" si="128"/>
        <v>202409</v>
      </c>
      <c r="E720">
        <f t="shared" si="129"/>
        <v>3</v>
      </c>
      <c r="F720">
        <f t="shared" si="130"/>
        <v>202403</v>
      </c>
      <c r="G720" t="s">
        <v>1531</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85.664100000000005</v>
      </c>
      <c r="FP720" s="7">
        <v>75.290000000000006</v>
      </c>
      <c r="FQ720" s="9">
        <v>1.339</v>
      </c>
      <c r="FR720" s="7">
        <f t="shared" si="131"/>
        <v>56.228528752800607</v>
      </c>
      <c r="FT720" s="7">
        <v>3.91</v>
      </c>
      <c r="FU720" s="7">
        <v>3.93</v>
      </c>
      <c r="FV720" s="9">
        <v>85.720600000000005</v>
      </c>
      <c r="FX720" s="9">
        <v>75.17</v>
      </c>
      <c r="FY720" s="9">
        <v>74.03</v>
      </c>
      <c r="FZ720" s="9">
        <v>73.44</v>
      </c>
      <c r="GA720" s="9">
        <v>72.75</v>
      </c>
      <c r="GB720" s="9">
        <v>71.52</v>
      </c>
    </row>
    <row r="721" spans="1:186" x14ac:dyDescent="0.35">
      <c r="A721" s="6">
        <f t="shared" si="132"/>
        <v>45560</v>
      </c>
      <c r="B721" s="13">
        <f t="shared" si="126"/>
        <v>9</v>
      </c>
      <c r="C721" s="13">
        <f t="shared" si="127"/>
        <v>2024</v>
      </c>
      <c r="D721">
        <f t="shared" si="128"/>
        <v>202409</v>
      </c>
      <c r="E721">
        <f t="shared" si="129"/>
        <v>3</v>
      </c>
      <c r="F721">
        <f t="shared" si="130"/>
        <v>202403</v>
      </c>
      <c r="G721" t="s">
        <v>1532</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85.541899999999998</v>
      </c>
      <c r="FP721" s="7">
        <v>75.400000000000006</v>
      </c>
      <c r="FQ721" s="9">
        <v>1.3374999999999999</v>
      </c>
      <c r="FR721" s="7">
        <f t="shared" si="131"/>
        <v>56.373831775700943</v>
      </c>
      <c r="FT721" s="7">
        <v>3.97</v>
      </c>
      <c r="FU721" s="7">
        <v>3.99</v>
      </c>
      <c r="FV721" s="9">
        <v>85.5946</v>
      </c>
      <c r="FX721" s="9">
        <v>73.459999999999994</v>
      </c>
      <c r="FY721" s="9">
        <v>72.569999999999993</v>
      </c>
      <c r="FZ721" s="9">
        <v>72.180000000000007</v>
      </c>
      <c r="GA721" s="9">
        <v>71.66</v>
      </c>
      <c r="GB721" s="9">
        <v>70.72</v>
      </c>
    </row>
    <row r="722" spans="1:186" x14ac:dyDescent="0.35">
      <c r="A722" s="6">
        <f t="shared" si="132"/>
        <v>45561</v>
      </c>
      <c r="B722" s="13">
        <f t="shared" si="126"/>
        <v>9</v>
      </c>
      <c r="C722" s="13">
        <f t="shared" si="127"/>
        <v>2024</v>
      </c>
      <c r="D722">
        <f t="shared" si="128"/>
        <v>202409</v>
      </c>
      <c r="E722">
        <f t="shared" si="129"/>
        <v>3</v>
      </c>
      <c r="F722">
        <f t="shared" si="130"/>
        <v>202403</v>
      </c>
      <c r="G722" t="s">
        <v>1533</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85.623000000000005</v>
      </c>
      <c r="FP722" s="7">
        <v>73.06</v>
      </c>
      <c r="FQ722" s="9">
        <v>1.3395999999999999</v>
      </c>
      <c r="FR722" s="7">
        <f t="shared" si="131"/>
        <v>54.538668259181854</v>
      </c>
      <c r="FT722" s="7">
        <v>3.97</v>
      </c>
      <c r="FU722" s="7">
        <v>4.0199999999999996</v>
      </c>
      <c r="FV722" s="9">
        <v>85.678899999999999</v>
      </c>
      <c r="FX722" s="9">
        <v>71.599999999999994</v>
      </c>
      <c r="FY722" s="9">
        <v>70.78</v>
      </c>
      <c r="FZ722" s="9">
        <v>70.53</v>
      </c>
      <c r="GA722" s="9">
        <v>70.349999999999994</v>
      </c>
      <c r="GB722" s="9">
        <v>69.959999999999994</v>
      </c>
    </row>
    <row r="723" spans="1:186" x14ac:dyDescent="0.35">
      <c r="A723" s="6">
        <f t="shared" si="132"/>
        <v>45562</v>
      </c>
      <c r="B723" s="13">
        <f t="shared" si="126"/>
        <v>9</v>
      </c>
      <c r="C723" s="13">
        <f t="shared" si="127"/>
        <v>2024</v>
      </c>
      <c r="D723">
        <f t="shared" si="128"/>
        <v>202409</v>
      </c>
      <c r="E723">
        <f t="shared" si="129"/>
        <v>3</v>
      </c>
      <c r="F723">
        <f t="shared" si="130"/>
        <v>202403</v>
      </c>
      <c r="G723" t="s">
        <v>1534</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85.571799999999996</v>
      </c>
      <c r="FP723" s="7">
        <v>71.63</v>
      </c>
      <c r="FQ723" s="9">
        <v>1.3408</v>
      </c>
      <c r="FR723" s="7">
        <f t="shared" si="131"/>
        <v>53.423329355608587</v>
      </c>
      <c r="FT723" s="7">
        <v>3.95</v>
      </c>
      <c r="FU723" s="7">
        <v>3.97</v>
      </c>
      <c r="FV723" s="9">
        <v>85.628799999999998</v>
      </c>
      <c r="FX723" s="9">
        <v>71.98</v>
      </c>
      <c r="FY723" s="9">
        <v>71.209999999999994</v>
      </c>
      <c r="FZ723" s="9">
        <v>70.84</v>
      </c>
      <c r="GA723" s="9">
        <v>70.55</v>
      </c>
      <c r="GB723" s="9">
        <v>70.06</v>
      </c>
    </row>
    <row r="724" spans="1:186" x14ac:dyDescent="0.35">
      <c r="A724" s="6">
        <f t="shared" si="132"/>
        <v>45565</v>
      </c>
      <c r="B724" s="13">
        <f t="shared" si="126"/>
        <v>9</v>
      </c>
      <c r="C724" s="13">
        <f t="shared" si="127"/>
        <v>2024</v>
      </c>
      <c r="D724">
        <f t="shared" si="128"/>
        <v>202409</v>
      </c>
      <c r="E724">
        <f t="shared" si="129"/>
        <v>3</v>
      </c>
      <c r="F724">
        <f t="shared" si="130"/>
        <v>202403</v>
      </c>
      <c r="G724" t="s">
        <v>1535</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85.741799999999998</v>
      </c>
      <c r="FP724" s="7">
        <v>72.349999999999994</v>
      </c>
      <c r="FQ724" s="9">
        <v>1.3412999999999999</v>
      </c>
      <c r="FR724" s="7">
        <f t="shared" si="131"/>
        <v>53.940207261611867</v>
      </c>
      <c r="FT724" s="7">
        <v>3.97</v>
      </c>
      <c r="FU724" s="7">
        <v>4</v>
      </c>
      <c r="FV724" s="9">
        <v>85.796099999999996</v>
      </c>
      <c r="FX724" s="9">
        <v>71.77</v>
      </c>
      <c r="FY724" s="9">
        <v>71.459999999999994</v>
      </c>
      <c r="FZ724" s="9">
        <v>71.12</v>
      </c>
      <c r="GA724" s="9">
        <v>70.81</v>
      </c>
      <c r="GB724" s="9">
        <v>70.34</v>
      </c>
    </row>
    <row r="725" spans="1:186" x14ac:dyDescent="0.35">
      <c r="A725" s="6">
        <f t="shared" si="132"/>
        <v>45566</v>
      </c>
      <c r="B725" s="13">
        <f t="shared" si="126"/>
        <v>10</v>
      </c>
      <c r="C725" s="13">
        <f t="shared" si="127"/>
        <v>2024</v>
      </c>
      <c r="D725">
        <f t="shared" si="128"/>
        <v>202410</v>
      </c>
      <c r="E725">
        <f t="shared" si="129"/>
        <v>4</v>
      </c>
      <c r="F725">
        <f t="shared" si="130"/>
        <v>202404</v>
      </c>
      <c r="G725" t="s">
        <v>1536</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85.361900000000006</v>
      </c>
      <c r="FP725" s="7">
        <v>75.3</v>
      </c>
      <c r="FQ725" s="9">
        <v>1.3289</v>
      </c>
      <c r="FR725" s="7">
        <f t="shared" si="131"/>
        <v>56.663405824366016</v>
      </c>
      <c r="FT725" s="7">
        <v>3.95</v>
      </c>
      <c r="FU725" s="7">
        <v>3.94</v>
      </c>
      <c r="FV725" s="9">
        <v>85.406199999999998</v>
      </c>
      <c r="FX725" s="9">
        <v>73.56</v>
      </c>
      <c r="FY725" s="9">
        <v>72.959999999999994</v>
      </c>
      <c r="FZ725" s="9">
        <v>72.58</v>
      </c>
      <c r="GA725" s="9">
        <v>72.06</v>
      </c>
      <c r="GB725" s="9">
        <v>71.459999999999994</v>
      </c>
    </row>
    <row r="726" spans="1:186" x14ac:dyDescent="0.35">
      <c r="A726" s="6">
        <f t="shared" si="132"/>
        <v>45567</v>
      </c>
      <c r="B726" s="13">
        <f t="shared" si="126"/>
        <v>10</v>
      </c>
      <c r="C726" s="13">
        <f t="shared" si="127"/>
        <v>2024</v>
      </c>
      <c r="D726">
        <f t="shared" si="128"/>
        <v>202410</v>
      </c>
      <c r="E726">
        <f t="shared" si="129"/>
        <v>4</v>
      </c>
      <c r="F726">
        <f t="shared" si="130"/>
        <v>202404</v>
      </c>
      <c r="G726" t="s">
        <v>1537</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85.325299999999999</v>
      </c>
      <c r="FP726" s="7">
        <v>74.86</v>
      </c>
      <c r="FQ726" s="9">
        <v>1.3250999999999999</v>
      </c>
      <c r="FR726" s="7">
        <f t="shared" si="131"/>
        <v>56.493849520790889</v>
      </c>
      <c r="FT726" s="7">
        <v>4.03</v>
      </c>
      <c r="FU726" s="7">
        <v>4.04</v>
      </c>
      <c r="FV726" s="9">
        <v>85.378500000000003</v>
      </c>
      <c r="FX726" s="9">
        <v>73.900000000000006</v>
      </c>
      <c r="FY726" s="9">
        <v>73.260000000000005</v>
      </c>
      <c r="FZ726" s="9">
        <v>72.8</v>
      </c>
      <c r="GA726" s="9">
        <v>72.17</v>
      </c>
      <c r="GB726" s="9">
        <v>71.39</v>
      </c>
    </row>
    <row r="727" spans="1:186" x14ac:dyDescent="0.35">
      <c r="A727" s="6">
        <f t="shared" si="132"/>
        <v>45568</v>
      </c>
      <c r="B727" s="13">
        <f t="shared" si="126"/>
        <v>10</v>
      </c>
      <c r="C727" s="13">
        <f t="shared" si="127"/>
        <v>2024</v>
      </c>
      <c r="D727">
        <f t="shared" si="128"/>
        <v>202410</v>
      </c>
      <c r="E727">
        <f t="shared" si="129"/>
        <v>4</v>
      </c>
      <c r="F727">
        <f t="shared" si="130"/>
        <v>202404</v>
      </c>
      <c r="G727" t="s">
        <v>1538</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84.570300000000003</v>
      </c>
      <c r="FP727" s="7">
        <v>77.569999999999993</v>
      </c>
      <c r="FQ727" s="9">
        <v>1.3108</v>
      </c>
      <c r="FR727" s="7">
        <f t="shared" si="131"/>
        <v>59.177601464754346</v>
      </c>
      <c r="FT727" s="7">
        <v>3.98</v>
      </c>
      <c r="FU727" s="7">
        <v>4.0199999999999996</v>
      </c>
      <c r="FV727" s="9">
        <v>84.605999999999995</v>
      </c>
      <c r="FX727" s="9">
        <v>77.62</v>
      </c>
      <c r="FY727" s="9">
        <v>76.7</v>
      </c>
      <c r="FZ727" s="9">
        <v>75.930000000000007</v>
      </c>
      <c r="GA727" s="9">
        <v>74.81</v>
      </c>
      <c r="GB727" s="9">
        <v>73.36</v>
      </c>
    </row>
    <row r="728" spans="1:186" x14ac:dyDescent="0.35">
      <c r="A728" s="6">
        <f t="shared" si="132"/>
        <v>45569</v>
      </c>
      <c r="B728" s="13">
        <f t="shared" si="126"/>
        <v>10</v>
      </c>
      <c r="C728" s="13">
        <f t="shared" si="127"/>
        <v>2024</v>
      </c>
      <c r="D728">
        <f t="shared" si="128"/>
        <v>202410</v>
      </c>
      <c r="E728">
        <f t="shared" si="129"/>
        <v>4</v>
      </c>
      <c r="F728">
        <f t="shared" si="130"/>
        <v>202404</v>
      </c>
      <c r="G728" t="s">
        <v>1539</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v>
      </c>
      <c r="FP728" s="7">
        <v>79.319999999999993</v>
      </c>
      <c r="FQ728" s="9">
        <v>1.3112999999999999</v>
      </c>
      <c r="FR728" s="7">
        <f t="shared" si="131"/>
        <v>60.489590482727067</v>
      </c>
      <c r="FT728" s="7">
        <v>4.1399999999999997</v>
      </c>
      <c r="FU728" s="7">
        <v>4.1399999999999997</v>
      </c>
      <c r="FV728" s="9">
        <v>84.951899999999995</v>
      </c>
      <c r="FX728" s="9">
        <v>78.05</v>
      </c>
      <c r="FY728" s="9">
        <v>76.89</v>
      </c>
      <c r="FZ728" s="9">
        <v>75.86</v>
      </c>
      <c r="GA728" s="9">
        <v>74.56</v>
      </c>
      <c r="GB728" s="9">
        <v>73.03</v>
      </c>
    </row>
    <row r="729" spans="1:186" x14ac:dyDescent="0.35">
      <c r="A729" s="6">
        <f t="shared" si="132"/>
        <v>45572</v>
      </c>
      <c r="B729" s="13">
        <f t="shared" si="126"/>
        <v>10</v>
      </c>
      <c r="C729" s="13">
        <f t="shared" si="127"/>
        <v>2024</v>
      </c>
      <c r="D729">
        <f t="shared" si="128"/>
        <v>202410</v>
      </c>
      <c r="E729">
        <f t="shared" si="129"/>
        <v>4</v>
      </c>
      <c r="F729">
        <f t="shared" si="130"/>
        <v>202404</v>
      </c>
      <c r="G729" t="s">
        <v>1540</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84.622100000000003</v>
      </c>
      <c r="FP729" s="7">
        <v>81.739999999999995</v>
      </c>
      <c r="FQ729" s="9">
        <v>1.3079000000000001</v>
      </c>
      <c r="FR729" s="7">
        <f t="shared" si="131"/>
        <v>62.497132808318675</v>
      </c>
      <c r="FT729" s="7">
        <v>4.22</v>
      </c>
      <c r="FU729" s="7">
        <v>4.2</v>
      </c>
      <c r="FV729" s="9">
        <v>84.669799999999995</v>
      </c>
      <c r="FX729" s="9">
        <v>80.930000000000007</v>
      </c>
      <c r="FY729" s="9">
        <v>79.819999999999993</v>
      </c>
      <c r="FZ729" s="9">
        <v>78.63</v>
      </c>
      <c r="GA729" s="9">
        <v>76.849999999999994</v>
      </c>
      <c r="GB729" s="9">
        <v>74.7</v>
      </c>
    </row>
    <row r="730" spans="1:186" x14ac:dyDescent="0.35">
      <c r="A730" s="6">
        <f t="shared" si="132"/>
        <v>45573</v>
      </c>
      <c r="B730" s="13">
        <f t="shared" si="126"/>
        <v>10</v>
      </c>
      <c r="C730" s="13">
        <f t="shared" si="127"/>
        <v>2024</v>
      </c>
      <c r="D730">
        <f t="shared" si="128"/>
        <v>202410</v>
      </c>
      <c r="E730">
        <f t="shared" si="129"/>
        <v>4</v>
      </c>
      <c r="F730">
        <f t="shared" si="130"/>
        <v>202404</v>
      </c>
      <c r="G730" t="s">
        <v>1541</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84.751800000000003</v>
      </c>
      <c r="FP730" s="7">
        <v>78.19</v>
      </c>
      <c r="FQ730" s="9">
        <v>1.3092999999999999</v>
      </c>
      <c r="FR730" s="7">
        <f t="shared" si="131"/>
        <v>59.718933781409916</v>
      </c>
      <c r="FT730" s="7">
        <v>4.1900000000000004</v>
      </c>
      <c r="FU730" s="7">
        <v>4.18</v>
      </c>
      <c r="FV730" s="9">
        <v>84.791200000000003</v>
      </c>
      <c r="FX730" s="9">
        <v>77.180000000000007</v>
      </c>
      <c r="FY730" s="9">
        <v>76.42</v>
      </c>
      <c r="FZ730" s="9">
        <v>75.73</v>
      </c>
      <c r="GA730" s="9">
        <v>74.69</v>
      </c>
      <c r="GB730" s="9">
        <v>73.150000000000006</v>
      </c>
    </row>
    <row r="731" spans="1:186" x14ac:dyDescent="0.35">
      <c r="A731" s="6">
        <f t="shared" si="132"/>
        <v>45574</v>
      </c>
      <c r="B731" s="13">
        <f t="shared" si="126"/>
        <v>10</v>
      </c>
      <c r="C731" s="13">
        <f t="shared" si="127"/>
        <v>2024</v>
      </c>
      <c r="D731">
        <f t="shared" si="128"/>
        <v>202410</v>
      </c>
      <c r="E731">
        <f t="shared" si="129"/>
        <v>4</v>
      </c>
      <c r="F731">
        <f t="shared" si="130"/>
        <v>202404</v>
      </c>
      <c r="G731" t="s">
        <v>1542</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84.769400000000005</v>
      </c>
      <c r="FP731" s="7">
        <v>77.06</v>
      </c>
      <c r="FQ731" s="9">
        <v>1.3071999999999999</v>
      </c>
      <c r="FR731" s="7">
        <f t="shared" si="131"/>
        <v>58.950428396572832</v>
      </c>
      <c r="FT731" s="7" t="e">
        <v>#N/A</v>
      </c>
      <c r="FU731" s="7" t="e">
        <v>#N/A</v>
      </c>
      <c r="FV731" s="9">
        <v>84.805899999999994</v>
      </c>
      <c r="FX731" s="9">
        <v>76.58</v>
      </c>
      <c r="FY731" s="9">
        <v>75.73</v>
      </c>
      <c r="FZ731" s="9">
        <v>74.97</v>
      </c>
      <c r="GA731" s="9">
        <v>73.900000000000006</v>
      </c>
      <c r="GB731" s="9">
        <v>72.510000000000005</v>
      </c>
      <c r="GD731">
        <v>1000</v>
      </c>
    </row>
    <row r="732" spans="1:186" x14ac:dyDescent="0.35">
      <c r="A732" s="6">
        <f t="shared" si="132"/>
        <v>45575</v>
      </c>
      <c r="B732" s="13">
        <f t="shared" si="126"/>
        <v>10</v>
      </c>
      <c r="C732" s="13">
        <f t="shared" si="127"/>
        <v>2024</v>
      </c>
      <c r="D732">
        <f t="shared" si="128"/>
        <v>202410</v>
      </c>
      <c r="E732">
        <f t="shared" si="129"/>
        <v>4</v>
      </c>
      <c r="F732">
        <f t="shared" si="130"/>
        <v>202404</v>
      </c>
      <c r="G732" t="s">
        <v>1543</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84.714299999999994</v>
      </c>
      <c r="FP732" s="7">
        <v>79.45</v>
      </c>
      <c r="FQ732" s="9">
        <v>1.3048999999999999</v>
      </c>
      <c r="FR732" s="7">
        <f t="shared" si="131"/>
        <v>60.885891639206072</v>
      </c>
      <c r="FT732" s="7">
        <v>4.2</v>
      </c>
      <c r="FU732" s="7">
        <v>4.22</v>
      </c>
      <c r="FV732" s="9">
        <v>84.747</v>
      </c>
      <c r="FX732" s="9">
        <v>79.400000000000006</v>
      </c>
      <c r="FY732" s="9">
        <v>78.349999999999994</v>
      </c>
      <c r="FZ732" s="9">
        <v>77.27</v>
      </c>
      <c r="GA732" s="9">
        <v>75.63</v>
      </c>
      <c r="GB732" s="9">
        <v>73.55</v>
      </c>
      <c r="GD732">
        <v>1000</v>
      </c>
    </row>
    <row r="733" spans="1:186" x14ac:dyDescent="0.35">
      <c r="A733" s="6">
        <f t="shared" si="132"/>
        <v>45576</v>
      </c>
      <c r="B733" s="13">
        <f t="shared" si="126"/>
        <v>10</v>
      </c>
      <c r="C733" s="13">
        <f t="shared" si="127"/>
        <v>2024</v>
      </c>
      <c r="D733">
        <f t="shared" si="128"/>
        <v>202410</v>
      </c>
      <c r="E733">
        <f t="shared" si="129"/>
        <v>4</v>
      </c>
      <c r="F733">
        <f t="shared" si="130"/>
        <v>202404</v>
      </c>
      <c r="G733" t="s">
        <v>1544</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84.7791</v>
      </c>
      <c r="FP733" s="7">
        <v>80.27</v>
      </c>
      <c r="FQ733" s="9">
        <v>1.3075000000000001</v>
      </c>
      <c r="FR733" s="7">
        <f t="shared" si="131"/>
        <v>61.391969407265769</v>
      </c>
      <c r="FT733" s="7">
        <v>4.16</v>
      </c>
      <c r="FU733" s="7">
        <v>4.2</v>
      </c>
      <c r="FV733" s="9">
        <v>84.812799999999996</v>
      </c>
      <c r="FX733" s="9">
        <v>79.040000000000006</v>
      </c>
      <c r="FY733" s="9">
        <v>78.150000000000006</v>
      </c>
      <c r="FZ733" s="9">
        <v>77.17</v>
      </c>
      <c r="GA733" s="9">
        <v>75.64</v>
      </c>
      <c r="GB733" s="9">
        <v>73.599999999999994</v>
      </c>
      <c r="GD733">
        <v>1000</v>
      </c>
    </row>
    <row r="734" spans="1:186" x14ac:dyDescent="0.35">
      <c r="A734" s="6">
        <f t="shared" si="132"/>
        <v>45579</v>
      </c>
      <c r="B734" s="13">
        <f t="shared" si="126"/>
        <v>10</v>
      </c>
      <c r="C734" s="13">
        <f t="shared" si="127"/>
        <v>2024</v>
      </c>
      <c r="D734">
        <f t="shared" si="128"/>
        <v>202410</v>
      </c>
      <c r="E734">
        <f t="shared" si="129"/>
        <v>4</v>
      </c>
      <c r="F734">
        <f t="shared" si="130"/>
        <v>202404</v>
      </c>
      <c r="G734" t="s">
        <v>1545</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84.835099999999997</v>
      </c>
      <c r="FP734" s="7">
        <v>78.47</v>
      </c>
      <c r="FQ734" s="9">
        <v>1.3057000000000001</v>
      </c>
      <c r="FR734" s="7">
        <f t="shared" si="131"/>
        <v>60.098031707130268</v>
      </c>
      <c r="FT734" s="7">
        <v>4.18</v>
      </c>
      <c r="FU734" s="7">
        <v>4.24</v>
      </c>
      <c r="FV734" s="9">
        <v>84.880399999999995</v>
      </c>
      <c r="FX734" s="9">
        <v>77.459999999999994</v>
      </c>
      <c r="FY734" s="9">
        <v>76.72</v>
      </c>
      <c r="FZ734" s="9">
        <v>75.930000000000007</v>
      </c>
      <c r="GA734" s="9">
        <v>74.680000000000007</v>
      </c>
      <c r="GB734" s="9">
        <v>73.05</v>
      </c>
      <c r="GD734">
        <v>1000</v>
      </c>
    </row>
    <row r="735" spans="1:186" x14ac:dyDescent="0.35">
      <c r="A735" s="6">
        <f t="shared" si="132"/>
        <v>45580</v>
      </c>
      <c r="B735" s="13">
        <f t="shared" si="126"/>
        <v>10</v>
      </c>
      <c r="C735" s="13">
        <f t="shared" si="127"/>
        <v>2024</v>
      </c>
      <c r="D735">
        <f t="shared" si="128"/>
        <v>202410</v>
      </c>
      <c r="E735">
        <f t="shared" si="129"/>
        <v>4</v>
      </c>
      <c r="F735">
        <f t="shared" si="130"/>
        <v>202404</v>
      </c>
      <c r="G735" t="s">
        <v>1546</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85.157600000000002</v>
      </c>
      <c r="FP735" s="7">
        <v>73.680000000000007</v>
      </c>
      <c r="FQ735" s="9">
        <v>1.3093999999999999</v>
      </c>
      <c r="FR735" s="7">
        <f t="shared" si="131"/>
        <v>56.270047349931275</v>
      </c>
      <c r="FT735" s="7">
        <v>4.13</v>
      </c>
      <c r="FU735" s="7">
        <v>4.17</v>
      </c>
      <c r="FV735" s="9">
        <v>85.191599999999994</v>
      </c>
      <c r="FX735" s="9">
        <v>74.25</v>
      </c>
      <c r="FY735" s="9">
        <v>73.55</v>
      </c>
      <c r="FZ735" s="9">
        <v>72.92</v>
      </c>
      <c r="GA735" s="9">
        <v>72.040000000000006</v>
      </c>
      <c r="GB735" s="9">
        <v>70.98</v>
      </c>
      <c r="GD735">
        <v>1000</v>
      </c>
    </row>
    <row r="736" spans="1:186" x14ac:dyDescent="0.35">
      <c r="A736" s="6">
        <f t="shared" si="132"/>
        <v>45581</v>
      </c>
      <c r="B736" s="13">
        <f t="shared" si="126"/>
        <v>10</v>
      </c>
      <c r="C736" s="13">
        <f t="shared" si="127"/>
        <v>2024</v>
      </c>
      <c r="D736">
        <f t="shared" si="128"/>
        <v>202410</v>
      </c>
      <c r="E736">
        <f t="shared" si="129"/>
        <v>4</v>
      </c>
      <c r="F736">
        <f t="shared" si="130"/>
        <v>202404</v>
      </c>
      <c r="G736" t="s">
        <v>1547</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v>
      </c>
      <c r="FP736" s="7">
        <v>73.650000000000006</v>
      </c>
      <c r="FQ736" s="9">
        <v>1.3008999999999999</v>
      </c>
      <c r="FR736" s="7">
        <f t="shared" si="131"/>
        <v>56.614651395187956</v>
      </c>
      <c r="FT736" s="7">
        <v>4.03</v>
      </c>
      <c r="FU736" s="7">
        <v>4.07</v>
      </c>
      <c r="FV736" s="9">
        <v>84.772599999999997</v>
      </c>
      <c r="FX736" s="9">
        <v>74.22</v>
      </c>
      <c r="FY736" s="9">
        <v>73.400000000000006</v>
      </c>
      <c r="FZ736" s="9">
        <v>72.69</v>
      </c>
      <c r="GA736" s="9">
        <v>71.7</v>
      </c>
      <c r="GB736" s="9">
        <v>70.53</v>
      </c>
      <c r="GD736">
        <v>1000</v>
      </c>
    </row>
    <row r="737" spans="1:186" x14ac:dyDescent="0.35">
      <c r="A737" s="6">
        <f t="shared" si="132"/>
        <v>45582</v>
      </c>
      <c r="B737" s="13">
        <f t="shared" si="126"/>
        <v>10</v>
      </c>
      <c r="C737" s="13">
        <f t="shared" si="127"/>
        <v>2024</v>
      </c>
      <c r="D737">
        <f t="shared" si="128"/>
        <v>202410</v>
      </c>
      <c r="E737">
        <f t="shared" si="129"/>
        <v>4</v>
      </c>
      <c r="F737">
        <f t="shared" si="130"/>
        <v>202404</v>
      </c>
      <c r="G737" t="s">
        <v>1548</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84.878500000000003</v>
      </c>
      <c r="FP737" s="7">
        <v>74.37</v>
      </c>
      <c r="FQ737" s="9">
        <v>1.2997000000000001</v>
      </c>
      <c r="FR737" s="7">
        <f t="shared" si="131"/>
        <v>57.220897130106948</v>
      </c>
      <c r="FT737" s="7">
        <v>4.03</v>
      </c>
      <c r="FU737" s="7">
        <v>4.09</v>
      </c>
      <c r="FV737" s="9">
        <v>84.906300000000002</v>
      </c>
      <c r="FX737" s="9">
        <v>74.45</v>
      </c>
      <c r="FY737" s="9">
        <v>73.59</v>
      </c>
      <c r="FZ737" s="9">
        <v>72.91</v>
      </c>
      <c r="GA737" s="9">
        <v>72.010000000000005</v>
      </c>
      <c r="GB737" s="9">
        <v>70.78</v>
      </c>
      <c r="GD737">
        <v>1000</v>
      </c>
    </row>
    <row r="738" spans="1:186" x14ac:dyDescent="0.35">
      <c r="A738" s="6">
        <f t="shared" si="132"/>
        <v>45583</v>
      </c>
      <c r="B738" s="13">
        <f t="shared" si="126"/>
        <v>10</v>
      </c>
      <c r="C738" s="13">
        <f t="shared" si="127"/>
        <v>2024</v>
      </c>
      <c r="D738">
        <f t="shared" si="128"/>
        <v>202410</v>
      </c>
      <c r="E738">
        <f t="shared" si="129"/>
        <v>4</v>
      </c>
      <c r="F738">
        <f t="shared" si="130"/>
        <v>202404</v>
      </c>
      <c r="G738" t="s">
        <v>1549</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84.974100000000007</v>
      </c>
      <c r="FP738" s="7">
        <v>72.75</v>
      </c>
      <c r="FQ738" s="9">
        <v>1.3036000000000001</v>
      </c>
      <c r="FR738" s="7">
        <f t="shared" si="131"/>
        <v>55.80699601104633</v>
      </c>
      <c r="FT738" s="7">
        <v>3.99</v>
      </c>
      <c r="FU738" s="7">
        <v>4.05</v>
      </c>
      <c r="FV738" s="9">
        <v>85.012799999999999</v>
      </c>
      <c r="FX738" s="9">
        <v>73.06</v>
      </c>
      <c r="FY738" s="9">
        <v>72.34</v>
      </c>
      <c r="FZ738" s="9">
        <v>71.790000000000006</v>
      </c>
      <c r="GA738" s="9">
        <v>71.08</v>
      </c>
      <c r="GB738" s="9">
        <v>70.06</v>
      </c>
      <c r="GD738">
        <v>1000</v>
      </c>
    </row>
    <row r="739" spans="1:186" x14ac:dyDescent="0.35">
      <c r="A739" s="6">
        <f t="shared" si="132"/>
        <v>45586</v>
      </c>
      <c r="B739" s="13">
        <f t="shared" si="126"/>
        <v>10</v>
      </c>
      <c r="C739" s="13">
        <f t="shared" si="127"/>
        <v>2024</v>
      </c>
      <c r="D739">
        <f t="shared" si="128"/>
        <v>202410</v>
      </c>
      <c r="E739">
        <f t="shared" si="129"/>
        <v>4</v>
      </c>
      <c r="F739">
        <f t="shared" si="130"/>
        <v>202404</v>
      </c>
      <c r="G739" t="s">
        <v>1550</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84.920299999999997</v>
      </c>
      <c r="FP739" s="7">
        <v>73.290000000000006</v>
      </c>
      <c r="FQ739" s="9">
        <v>1.3002</v>
      </c>
      <c r="FR739" s="7">
        <f t="shared" si="131"/>
        <v>56.368251038301807</v>
      </c>
      <c r="FT739" s="7">
        <v>4.05</v>
      </c>
      <c r="FU739" s="7">
        <v>4.1399999999999997</v>
      </c>
      <c r="FV739" s="9">
        <v>84.939800000000005</v>
      </c>
      <c r="FX739" s="9">
        <v>74.290000000000006</v>
      </c>
      <c r="FY739" s="9">
        <v>73.55</v>
      </c>
      <c r="FZ739" s="9">
        <v>72.900000000000006</v>
      </c>
      <c r="GA739" s="9">
        <v>72.02</v>
      </c>
      <c r="GB739" s="9">
        <v>70.81</v>
      </c>
      <c r="GD739">
        <v>1000</v>
      </c>
    </row>
    <row r="740" spans="1:186" x14ac:dyDescent="0.35">
      <c r="A740" s="6">
        <f t="shared" si="132"/>
        <v>45587</v>
      </c>
      <c r="B740" s="13">
        <f t="shared" si="126"/>
        <v>10</v>
      </c>
      <c r="C740" s="13">
        <f t="shared" si="127"/>
        <v>2024</v>
      </c>
      <c r="D740">
        <f t="shared" si="128"/>
        <v>202410</v>
      </c>
      <c r="E740">
        <f t="shared" si="129"/>
        <v>4</v>
      </c>
      <c r="F740">
        <f t="shared" si="130"/>
        <v>202404</v>
      </c>
      <c r="G740" t="s">
        <v>1551</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84.824700000000007</v>
      </c>
      <c r="FP740" s="7">
        <v>75.59</v>
      </c>
      <c r="FQ740" s="9">
        <v>1.2975000000000001</v>
      </c>
      <c r="FR740" s="7">
        <f t="shared" si="131"/>
        <v>58.25818882466281</v>
      </c>
      <c r="FT740" s="7">
        <v>4.07</v>
      </c>
      <c r="FU740" s="7">
        <v>4.16</v>
      </c>
      <c r="FV740" s="9">
        <v>84.859899999999996</v>
      </c>
      <c r="FX740" s="9">
        <v>76.040000000000006</v>
      </c>
      <c r="FY740" s="9">
        <v>75.180000000000007</v>
      </c>
      <c r="FZ740" s="9">
        <v>74.400000000000006</v>
      </c>
      <c r="GA740" s="9">
        <v>73.31</v>
      </c>
      <c r="GB740" s="9">
        <v>71.78</v>
      </c>
      <c r="GD740">
        <v>1000</v>
      </c>
    </row>
    <row r="741" spans="1:186" x14ac:dyDescent="0.35">
      <c r="A741" s="6">
        <f t="shared" si="132"/>
        <v>45588</v>
      </c>
      <c r="B741" s="13">
        <f t="shared" si="126"/>
        <v>10</v>
      </c>
      <c r="C741" s="13">
        <f t="shared" si="127"/>
        <v>2024</v>
      </c>
      <c r="D741">
        <f t="shared" si="128"/>
        <v>202410</v>
      </c>
      <c r="E741">
        <f t="shared" si="129"/>
        <v>4</v>
      </c>
      <c r="F741">
        <f t="shared" si="130"/>
        <v>202404</v>
      </c>
      <c r="G741" t="s">
        <v>1552</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84.892099999999999</v>
      </c>
      <c r="FP741" s="7">
        <v>74.680000000000007</v>
      </c>
      <c r="FQ741" s="9">
        <v>1.2948</v>
      </c>
      <c r="FR741" s="7">
        <f t="shared" si="131"/>
        <v>57.676861291319128</v>
      </c>
      <c r="FT741" s="7">
        <v>4.0999999999999996</v>
      </c>
      <c r="FU741" s="7">
        <v>4.21</v>
      </c>
      <c r="FV741" s="9">
        <v>84.905100000000004</v>
      </c>
      <c r="FX741" s="9">
        <v>74.959999999999994</v>
      </c>
      <c r="FY741" s="9">
        <v>74.16</v>
      </c>
      <c r="FZ741" s="9">
        <v>73.489999999999995</v>
      </c>
      <c r="GA741" s="9">
        <v>72.459999999999994</v>
      </c>
      <c r="GB741" s="9">
        <v>70.95</v>
      </c>
      <c r="GD741">
        <v>1000</v>
      </c>
    </row>
    <row r="742" spans="1:186" x14ac:dyDescent="0.35">
      <c r="A742" s="6">
        <f t="shared" si="132"/>
        <v>45589</v>
      </c>
      <c r="B742" s="13">
        <f t="shared" si="126"/>
        <v>10</v>
      </c>
      <c r="C742" s="13">
        <f t="shared" si="127"/>
        <v>2024</v>
      </c>
      <c r="D742">
        <f t="shared" si="128"/>
        <v>202410</v>
      </c>
      <c r="E742">
        <f t="shared" si="129"/>
        <v>4</v>
      </c>
      <c r="F742">
        <f t="shared" si="130"/>
        <v>202404</v>
      </c>
      <c r="G742" t="s">
        <v>1553</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84.835700000000003</v>
      </c>
      <c r="FP742" s="7">
        <v>74.27</v>
      </c>
      <c r="FQ742" s="9">
        <v>1.2961</v>
      </c>
      <c r="FR742" s="7">
        <f t="shared" si="131"/>
        <v>57.302677262556898</v>
      </c>
      <c r="FT742" s="7">
        <v>4.13</v>
      </c>
      <c r="FU742" s="7">
        <v>4.2300000000000004</v>
      </c>
      <c r="FV742" s="9">
        <v>84.858000000000004</v>
      </c>
      <c r="FX742" s="9">
        <v>74.38</v>
      </c>
      <c r="FY742" s="9">
        <v>73.66</v>
      </c>
      <c r="FZ742" s="9">
        <v>73.03</v>
      </c>
      <c r="GA742" s="9">
        <v>72.13</v>
      </c>
      <c r="GB742" s="9">
        <v>70.81</v>
      </c>
      <c r="GD742">
        <v>1000</v>
      </c>
    </row>
    <row r="743" spans="1:186" x14ac:dyDescent="0.35">
      <c r="A743" s="6">
        <f t="shared" si="132"/>
        <v>45590</v>
      </c>
      <c r="B743" s="13">
        <f t="shared" si="126"/>
        <v>10</v>
      </c>
      <c r="C743" s="13">
        <f t="shared" si="127"/>
        <v>2024</v>
      </c>
      <c r="D743">
        <f t="shared" si="128"/>
        <v>202410</v>
      </c>
      <c r="E743">
        <f t="shared" si="129"/>
        <v>4</v>
      </c>
      <c r="F743">
        <f t="shared" si="130"/>
        <v>202404</v>
      </c>
      <c r="G743" t="s">
        <v>1554</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84.9268</v>
      </c>
      <c r="FP743" s="7">
        <v>75.62</v>
      </c>
      <c r="FQ743" s="9">
        <v>1.2990999999999999</v>
      </c>
      <c r="FR743" s="7">
        <f t="shared" si="131"/>
        <v>58.20952967438997</v>
      </c>
      <c r="FT743" s="7">
        <v>4.17</v>
      </c>
      <c r="FU743" s="7">
        <v>4.24</v>
      </c>
      <c r="FV743" s="9">
        <v>84.949399999999997</v>
      </c>
      <c r="FX743" s="9">
        <v>76.05</v>
      </c>
      <c r="FY743" s="9">
        <v>75.209999999999994</v>
      </c>
      <c r="FZ743" s="9">
        <v>74.489999999999995</v>
      </c>
      <c r="GA743" s="9">
        <v>73.37</v>
      </c>
      <c r="GB743" s="9">
        <v>71.73</v>
      </c>
      <c r="GD743">
        <v>1000</v>
      </c>
    </row>
    <row r="744" spans="1:186" x14ac:dyDescent="0.35">
      <c r="A744" s="6">
        <f t="shared" si="132"/>
        <v>45593</v>
      </c>
      <c r="B744" s="13">
        <f t="shared" si="126"/>
        <v>10</v>
      </c>
      <c r="C744" s="13">
        <f t="shared" si="127"/>
        <v>2024</v>
      </c>
      <c r="D744">
        <f t="shared" si="128"/>
        <v>202410</v>
      </c>
      <c r="E744">
        <f t="shared" si="129"/>
        <v>4</v>
      </c>
      <c r="F744">
        <f t="shared" si="130"/>
        <v>202404</v>
      </c>
      <c r="G744" t="s">
        <v>1555</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85.027100000000004</v>
      </c>
      <c r="FP744" s="7">
        <v>71.87</v>
      </c>
      <c r="FQ744" s="9">
        <v>1.2996000000000001</v>
      </c>
      <c r="FR744" s="7">
        <f t="shared" si="131"/>
        <v>55.301631271160353</v>
      </c>
      <c r="FT744" s="7">
        <v>4.21</v>
      </c>
      <c r="FU744" s="7">
        <v>4.25</v>
      </c>
      <c r="FV744" s="9">
        <v>85.042100000000005</v>
      </c>
      <c r="FX744" s="9">
        <v>71.42</v>
      </c>
      <c r="FY744" s="9">
        <v>70.66</v>
      </c>
      <c r="FZ744" s="9">
        <v>70.25</v>
      </c>
      <c r="GA744" s="9">
        <v>69.7</v>
      </c>
      <c r="GB744" s="9">
        <v>68.86</v>
      </c>
      <c r="GD744">
        <v>1000</v>
      </c>
    </row>
    <row r="745" spans="1:186" x14ac:dyDescent="0.35">
      <c r="A745" s="6">
        <f t="shared" si="132"/>
        <v>45594</v>
      </c>
      <c r="B745" s="13">
        <f t="shared" si="126"/>
        <v>10</v>
      </c>
      <c r="C745" s="13">
        <f t="shared" si="127"/>
        <v>2024</v>
      </c>
      <c r="D745">
        <f t="shared" si="128"/>
        <v>202410</v>
      </c>
      <c r="E745">
        <f t="shared" si="129"/>
        <v>4</v>
      </c>
      <c r="F745">
        <f t="shared" si="130"/>
        <v>202404</v>
      </c>
      <c r="G745" t="s">
        <v>1556</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85.165499999999994</v>
      </c>
      <c r="FP745" s="7">
        <v>71.09</v>
      </c>
      <c r="FQ745" s="9">
        <v>1.2996000000000001</v>
      </c>
      <c r="FR745" s="7">
        <f t="shared" si="131"/>
        <v>54.701446598953524</v>
      </c>
      <c r="FT745" s="7">
        <v>4.24</v>
      </c>
      <c r="FU745" s="7">
        <v>4.29</v>
      </c>
      <c r="FV745" s="9">
        <v>85.184399999999997</v>
      </c>
      <c r="FX745" s="9">
        <v>71.12</v>
      </c>
      <c r="FY745" s="9">
        <v>70.39</v>
      </c>
      <c r="FZ745" s="9">
        <v>70.03</v>
      </c>
      <c r="GA745" s="9">
        <v>69.56</v>
      </c>
      <c r="GB745" s="9">
        <v>68.849999999999994</v>
      </c>
      <c r="GD745">
        <v>1000</v>
      </c>
    </row>
    <row r="746" spans="1:186" x14ac:dyDescent="0.35">
      <c r="A746" s="6">
        <f t="shared" si="132"/>
        <v>45595</v>
      </c>
      <c r="B746" s="13">
        <f t="shared" ref="B746:B772" si="133">MONTH(A746)</f>
        <v>10</v>
      </c>
      <c r="C746" s="13">
        <f t="shared" ref="C746:C772" si="134">YEAR(A746)</f>
        <v>2024</v>
      </c>
      <c r="D746">
        <f t="shared" ref="D746:D772" si="135">C746*100+B746</f>
        <v>202410</v>
      </c>
      <c r="E746">
        <f t="shared" ref="E746:E772" si="136">IF(B746&lt;4,1,IF(B746&lt;7,2,IF(B746&lt;10,3,4)))</f>
        <v>4</v>
      </c>
      <c r="F746">
        <f t="shared" ref="F746:F772" si="137">C746*100+E746</f>
        <v>202404</v>
      </c>
      <c r="G746" t="s">
        <v>1885</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84.970299999999995</v>
      </c>
      <c r="FP746" s="7">
        <v>73.209999999999994</v>
      </c>
      <c r="FQ746" s="9">
        <v>1.2996000000000001</v>
      </c>
      <c r="FR746" s="7">
        <f t="shared" si="131"/>
        <v>56.332717759310547</v>
      </c>
      <c r="FT746" s="7">
        <v>4.34</v>
      </c>
      <c r="FU746" s="7">
        <v>4.37</v>
      </c>
      <c r="FV746" s="9">
        <v>84.969899999999996</v>
      </c>
      <c r="FX746" s="9">
        <v>72.55</v>
      </c>
      <c r="FY746" s="9">
        <v>71.790000000000006</v>
      </c>
      <c r="FZ746" s="9">
        <v>71.31</v>
      </c>
      <c r="GA746" s="9">
        <v>70.67</v>
      </c>
      <c r="GB746" s="9">
        <v>69.69</v>
      </c>
    </row>
    <row r="747" spans="1:186" x14ac:dyDescent="0.35">
      <c r="A747" s="6">
        <f t="shared" si="132"/>
        <v>45596</v>
      </c>
      <c r="B747" s="13">
        <f t="shared" si="133"/>
        <v>10</v>
      </c>
      <c r="C747" s="13">
        <f t="shared" si="134"/>
        <v>2024</v>
      </c>
      <c r="D747">
        <f t="shared" si="135"/>
        <v>202410</v>
      </c>
      <c r="E747">
        <f t="shared" si="136"/>
        <v>4</v>
      </c>
      <c r="F747">
        <f t="shared" si="137"/>
        <v>202404</v>
      </c>
      <c r="G747" t="s">
        <v>1886</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84.021699999999996</v>
      </c>
      <c r="FP747" s="7">
        <v>73.25</v>
      </c>
      <c r="FQ747" s="9">
        <v>1.2856000000000001</v>
      </c>
      <c r="FR747" s="7">
        <f t="shared" si="131"/>
        <v>56.977286869943988</v>
      </c>
      <c r="FT747" s="7">
        <v>4.42</v>
      </c>
      <c r="FU747" s="7">
        <v>4.43</v>
      </c>
      <c r="FV747" s="9">
        <v>84.020300000000006</v>
      </c>
      <c r="FX747" s="9">
        <v>73.16</v>
      </c>
      <c r="FY747" s="9">
        <v>72.45</v>
      </c>
      <c r="FZ747" s="9">
        <v>71.92</v>
      </c>
      <c r="GA747" s="9">
        <v>71.08</v>
      </c>
      <c r="GB747" s="9">
        <v>69.78</v>
      </c>
    </row>
    <row r="748" spans="1:186" x14ac:dyDescent="0.35">
      <c r="A748" s="6">
        <f t="shared" si="132"/>
        <v>45597</v>
      </c>
      <c r="B748" s="13">
        <f t="shared" si="133"/>
        <v>11</v>
      </c>
      <c r="C748" s="13">
        <f t="shared" si="134"/>
        <v>2024</v>
      </c>
      <c r="D748">
        <f t="shared" si="135"/>
        <v>202411</v>
      </c>
      <c r="E748">
        <f t="shared" si="136"/>
        <v>4</v>
      </c>
      <c r="F748">
        <f t="shared" si="137"/>
        <v>202404</v>
      </c>
      <c r="G748" t="s">
        <v>1887</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84.763999999999996</v>
      </c>
      <c r="FP748" s="7">
        <v>73.63</v>
      </c>
      <c r="FQ748" s="9">
        <v>1.296</v>
      </c>
      <c r="FR748" s="7">
        <f t="shared" si="131"/>
        <v>56.813271604938265</v>
      </c>
      <c r="FT748" s="7">
        <v>4.4400000000000004</v>
      </c>
      <c r="FU748" s="7">
        <v>4.46</v>
      </c>
      <c r="FV748" s="9">
        <v>84.763999999999996</v>
      </c>
      <c r="FX748" s="9">
        <v>73.099999999999994</v>
      </c>
      <c r="FY748" s="9">
        <v>72.489999999999995</v>
      </c>
      <c r="FZ748" s="9">
        <v>72.08</v>
      </c>
      <c r="GA748" s="9">
        <v>71.2</v>
      </c>
      <c r="GB748" s="9">
        <v>69.959999999999994</v>
      </c>
    </row>
    <row r="749" spans="1:186" x14ac:dyDescent="0.35">
      <c r="A749" s="6">
        <f t="shared" si="132"/>
        <v>45600</v>
      </c>
      <c r="B749" s="13">
        <f t="shared" si="133"/>
        <v>11</v>
      </c>
      <c r="C749" s="13">
        <f t="shared" si="134"/>
        <v>2024</v>
      </c>
      <c r="D749">
        <f t="shared" si="135"/>
        <v>202411</v>
      </c>
      <c r="E749">
        <f t="shared" si="136"/>
        <v>4</v>
      </c>
      <c r="F749">
        <f t="shared" si="137"/>
        <v>202404</v>
      </c>
      <c r="G749" t="s">
        <v>1888</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84.611500000000007</v>
      </c>
      <c r="FP749" s="7">
        <v>74.89</v>
      </c>
      <c r="FQ749" s="9">
        <v>1.2981</v>
      </c>
      <c r="FR749" s="7">
        <f t="shared" si="131"/>
        <v>57.692011401278791</v>
      </c>
      <c r="FT749" s="7">
        <v>4.43</v>
      </c>
      <c r="FU749" s="7">
        <v>4.46</v>
      </c>
      <c r="FV749" s="9">
        <v>84.615300000000005</v>
      </c>
      <c r="FX749" s="9">
        <v>75.08</v>
      </c>
      <c r="FY749" s="9">
        <v>74.349999999999994</v>
      </c>
      <c r="FZ749" s="9">
        <v>73.709999999999994</v>
      </c>
      <c r="GA749" s="9">
        <v>72.41</v>
      </c>
      <c r="GB749" s="9">
        <v>70.55</v>
      </c>
    </row>
    <row r="750" spans="1:186" x14ac:dyDescent="0.35">
      <c r="A750" s="6">
        <f t="shared" si="132"/>
        <v>45601</v>
      </c>
      <c r="B750" s="13">
        <f t="shared" si="133"/>
        <v>11</v>
      </c>
      <c r="C750" s="13">
        <f t="shared" si="134"/>
        <v>2024</v>
      </c>
      <c r="D750">
        <f t="shared" si="135"/>
        <v>202411</v>
      </c>
      <c r="E750">
        <f t="shared" si="136"/>
        <v>4</v>
      </c>
      <c r="F750">
        <f t="shared" si="137"/>
        <v>202404</v>
      </c>
      <c r="G750" t="s">
        <v>1889</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84.762500000000003</v>
      </c>
      <c r="FP750" s="7">
        <v>76.98</v>
      </c>
      <c r="FQ750" s="9">
        <v>1.3002</v>
      </c>
      <c r="FR750" s="7">
        <f t="shared" si="131"/>
        <v>59.206275957544996</v>
      </c>
      <c r="FT750" s="7">
        <v>4.51</v>
      </c>
      <c r="FU750" s="7">
        <v>4.5199999999999996</v>
      </c>
      <c r="FV750" s="9">
        <v>84.755600000000001</v>
      </c>
      <c r="FX750" s="9">
        <v>75.53</v>
      </c>
      <c r="FY750" s="9">
        <v>74.819999999999993</v>
      </c>
      <c r="FZ750" s="9">
        <v>74.150000000000006</v>
      </c>
      <c r="GA750" s="9">
        <v>72.760000000000005</v>
      </c>
      <c r="GB750" s="9">
        <v>70.760000000000005</v>
      </c>
    </row>
    <row r="751" spans="1:186" x14ac:dyDescent="0.35">
      <c r="A751" s="6">
        <f t="shared" si="132"/>
        <v>45602</v>
      </c>
      <c r="B751" s="13">
        <f t="shared" si="133"/>
        <v>11</v>
      </c>
      <c r="C751" s="13">
        <f t="shared" si="134"/>
        <v>2024</v>
      </c>
      <c r="D751">
        <f t="shared" si="135"/>
        <v>202411</v>
      </c>
      <c r="E751">
        <f t="shared" si="136"/>
        <v>4</v>
      </c>
      <c r="F751">
        <f t="shared" si="137"/>
        <v>202404</v>
      </c>
      <c r="G751" t="s">
        <v>1890</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84.869699999999995</v>
      </c>
      <c r="FP751" s="7">
        <v>76.52</v>
      </c>
      <c r="FQ751" s="9">
        <v>1.2889999999999999</v>
      </c>
      <c r="FR751" s="7">
        <f t="shared" si="131"/>
        <v>59.363847944142748</v>
      </c>
      <c r="FT751" s="7">
        <v>4.49</v>
      </c>
      <c r="FU751" s="7">
        <v>4.54</v>
      </c>
      <c r="FV751" s="9">
        <v>84.871799999999993</v>
      </c>
      <c r="FX751" s="9">
        <v>74.92</v>
      </c>
      <c r="FY751" s="9">
        <v>74.290000000000006</v>
      </c>
      <c r="FZ751" s="9">
        <v>73.73</v>
      </c>
      <c r="GA751" s="9">
        <v>72.5</v>
      </c>
      <c r="GB751" s="9">
        <v>70.650000000000006</v>
      </c>
    </row>
    <row r="752" spans="1:186" x14ac:dyDescent="0.35">
      <c r="A752" s="6">
        <f t="shared" si="132"/>
        <v>45603</v>
      </c>
      <c r="B752" s="13">
        <f t="shared" si="133"/>
        <v>11</v>
      </c>
      <c r="C752" s="13">
        <f t="shared" si="134"/>
        <v>2024</v>
      </c>
      <c r="D752">
        <f t="shared" si="135"/>
        <v>202411</v>
      </c>
      <c r="E752">
        <f t="shared" si="136"/>
        <v>4</v>
      </c>
      <c r="F752">
        <f t="shared" si="137"/>
        <v>202404</v>
      </c>
      <c r="G752" t="s">
        <v>1891</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85.053200000000004</v>
      </c>
      <c r="FP752" s="7">
        <v>75.73</v>
      </c>
      <c r="FQ752" s="9">
        <v>1.2996000000000001</v>
      </c>
      <c r="FR752" s="7">
        <f t="shared" si="131"/>
        <v>58.271775931055707</v>
      </c>
      <c r="FT752" s="7">
        <v>4.43</v>
      </c>
      <c r="FU752" s="7">
        <v>4.4800000000000004</v>
      </c>
      <c r="FV752" s="9">
        <v>85.086200000000005</v>
      </c>
      <c r="FX752" s="9">
        <v>75.63</v>
      </c>
      <c r="FY752" s="9">
        <v>74.959999999999994</v>
      </c>
      <c r="FZ752" s="9">
        <v>74.34</v>
      </c>
      <c r="GA752" s="9">
        <v>73.05</v>
      </c>
      <c r="GB752" s="9">
        <v>71.09</v>
      </c>
    </row>
    <row r="753" spans="1:184" x14ac:dyDescent="0.35">
      <c r="A753" s="6">
        <f t="shared" si="132"/>
        <v>45604</v>
      </c>
      <c r="B753" s="13">
        <f t="shared" si="133"/>
        <v>11</v>
      </c>
      <c r="C753" s="13">
        <f t="shared" si="134"/>
        <v>2024</v>
      </c>
      <c r="D753">
        <f t="shared" si="135"/>
        <v>202411</v>
      </c>
      <c r="E753">
        <f t="shared" si="136"/>
        <v>4</v>
      </c>
      <c r="F753">
        <f t="shared" si="137"/>
        <v>202404</v>
      </c>
      <c r="G753" t="s">
        <v>1892</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85.069299999999998</v>
      </c>
      <c r="FP753" s="7">
        <v>74.040000000000006</v>
      </c>
      <c r="FQ753" s="9">
        <v>1.2939000000000001</v>
      </c>
      <c r="FR753" s="7">
        <f t="shared" si="131"/>
        <v>57.222351031764433</v>
      </c>
      <c r="FT753" s="7">
        <v>4.42</v>
      </c>
      <c r="FU753" s="7">
        <v>4.43</v>
      </c>
      <c r="FV753" s="9">
        <v>85.075500000000005</v>
      </c>
      <c r="FX753" s="9">
        <v>73.87</v>
      </c>
      <c r="FY753" s="9">
        <v>73.39</v>
      </c>
      <c r="FZ753" s="9">
        <v>72.959999999999994</v>
      </c>
      <c r="GA753" s="9">
        <v>71.97</v>
      </c>
      <c r="GB753" s="9">
        <v>70.400000000000006</v>
      </c>
    </row>
    <row r="754" spans="1:184" x14ac:dyDescent="0.35">
      <c r="A754" s="6">
        <f t="shared" si="132"/>
        <v>45607</v>
      </c>
      <c r="B754" s="13">
        <f t="shared" si="133"/>
        <v>11</v>
      </c>
      <c r="C754" s="13">
        <f t="shared" si="134"/>
        <v>2024</v>
      </c>
      <c r="D754">
        <f t="shared" si="135"/>
        <v>202411</v>
      </c>
      <c r="E754">
        <f t="shared" si="136"/>
        <v>4</v>
      </c>
      <c r="F754">
        <f t="shared" si="137"/>
        <v>202404</v>
      </c>
      <c r="G754" t="s">
        <v>1893</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85.147999999999996</v>
      </c>
      <c r="FP754" s="7">
        <v>72.19</v>
      </c>
      <c r="FQ754" s="9">
        <v>1.2869999999999999</v>
      </c>
      <c r="FR754" s="7">
        <f t="shared" si="131"/>
        <v>56.091686091686093</v>
      </c>
      <c r="FT754" s="7">
        <v>4.42</v>
      </c>
      <c r="FU754" s="7">
        <v>4.43</v>
      </c>
      <c r="FV754" s="9">
        <v>85.127099999999999</v>
      </c>
      <c r="FX754" s="9">
        <v>71.83</v>
      </c>
      <c r="FY754" s="9">
        <v>71.489999999999995</v>
      </c>
      <c r="FZ754" s="9">
        <v>71.22</v>
      </c>
      <c r="GA754" s="9">
        <v>70.48</v>
      </c>
      <c r="GB754" s="9">
        <v>69.290000000000006</v>
      </c>
    </row>
    <row r="755" spans="1:184" x14ac:dyDescent="0.35">
      <c r="A755" s="6">
        <f t="shared" si="132"/>
        <v>45608</v>
      </c>
      <c r="B755" s="13">
        <f t="shared" si="133"/>
        <v>11</v>
      </c>
      <c r="C755" s="13">
        <f t="shared" si="134"/>
        <v>2024</v>
      </c>
      <c r="D755">
        <f t="shared" si="135"/>
        <v>202411</v>
      </c>
      <c r="E755">
        <f t="shared" si="136"/>
        <v>4</v>
      </c>
      <c r="F755">
        <f t="shared" si="137"/>
        <v>202404</v>
      </c>
      <c r="G755" t="s">
        <v>1894</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84.658500000000004</v>
      </c>
      <c r="FP755" s="7">
        <v>72.56</v>
      </c>
      <c r="FQ755" s="9">
        <v>1.2764</v>
      </c>
      <c r="FR755" s="7">
        <f t="shared" si="131"/>
        <v>56.847383265434033</v>
      </c>
      <c r="FT755" s="7">
        <v>4.53</v>
      </c>
      <c r="FU755" s="7">
        <v>4.53</v>
      </c>
      <c r="FV755" s="9">
        <v>84.632199999999997</v>
      </c>
      <c r="FX755" s="9">
        <v>71.89</v>
      </c>
      <c r="FY755" s="9">
        <v>71.45</v>
      </c>
      <c r="FZ755" s="9">
        <v>71.11</v>
      </c>
      <c r="GA755" s="9">
        <v>70.33</v>
      </c>
      <c r="GB755" s="9">
        <v>69.14</v>
      </c>
    </row>
    <row r="756" spans="1:184" x14ac:dyDescent="0.35">
      <c r="A756" s="6">
        <f t="shared" si="132"/>
        <v>45609</v>
      </c>
      <c r="B756" s="13">
        <f t="shared" si="133"/>
        <v>11</v>
      </c>
      <c r="C756" s="13">
        <f t="shared" si="134"/>
        <v>2024</v>
      </c>
      <c r="D756">
        <f t="shared" si="135"/>
        <v>202411</v>
      </c>
      <c r="E756">
        <f t="shared" si="136"/>
        <v>4</v>
      </c>
      <c r="F756">
        <f t="shared" si="137"/>
        <v>202404</v>
      </c>
      <c r="G756" t="s">
        <v>1895</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84.481800000000007</v>
      </c>
      <c r="FP756" s="7">
        <v>72.86</v>
      </c>
      <c r="FQ756" s="9">
        <v>1.2724</v>
      </c>
      <c r="FR756" s="7">
        <f t="shared" si="131"/>
        <v>57.261867337315309</v>
      </c>
      <c r="FT756" s="7">
        <v>4.5199999999999996</v>
      </c>
      <c r="FU756" s="7">
        <v>4.54</v>
      </c>
      <c r="FV756" s="9">
        <v>84.456199999999995</v>
      </c>
      <c r="FX756" s="9">
        <v>72.28</v>
      </c>
      <c r="FY756" s="9">
        <v>71.739999999999995</v>
      </c>
      <c r="FZ756" s="9">
        <v>71.319999999999993</v>
      </c>
      <c r="GA756" s="9">
        <v>70.430000000000007</v>
      </c>
      <c r="GB756" s="9">
        <v>69.150000000000006</v>
      </c>
    </row>
    <row r="757" spans="1:184" x14ac:dyDescent="0.35">
      <c r="A757" s="6">
        <f t="shared" si="132"/>
        <v>45610</v>
      </c>
      <c r="B757" s="13">
        <f t="shared" si="133"/>
        <v>11</v>
      </c>
      <c r="C757" s="13">
        <f t="shared" si="134"/>
        <v>2024</v>
      </c>
      <c r="D757">
        <f t="shared" si="135"/>
        <v>202411</v>
      </c>
      <c r="E757">
        <f t="shared" si="136"/>
        <v>4</v>
      </c>
      <c r="F757">
        <f t="shared" si="137"/>
        <v>202404</v>
      </c>
      <c r="G757" t="s">
        <v>1896</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84.437299999999993</v>
      </c>
      <c r="FP757" s="7">
        <v>73.39</v>
      </c>
      <c r="FQ757" s="9">
        <v>1.2707999999999999</v>
      </c>
      <c r="FR757" s="7">
        <f t="shared" si="131"/>
        <v>57.751022977651878</v>
      </c>
      <c r="FT757" s="7">
        <v>4.42</v>
      </c>
      <c r="FU757" s="7">
        <v>4.4800000000000004</v>
      </c>
      <c r="FV757" s="9">
        <v>84.417599999999993</v>
      </c>
      <c r="FX757" s="9">
        <v>72.56</v>
      </c>
      <c r="FY757" s="9">
        <v>71.989999999999995</v>
      </c>
      <c r="FZ757" s="9">
        <v>71.52</v>
      </c>
      <c r="GA757" s="9">
        <v>70.55</v>
      </c>
      <c r="GB757" s="9">
        <v>69.09</v>
      </c>
    </row>
    <row r="758" spans="1:184" x14ac:dyDescent="0.35">
      <c r="A758" s="6">
        <f t="shared" si="132"/>
        <v>45611</v>
      </c>
      <c r="B758" s="13">
        <f t="shared" si="133"/>
        <v>11</v>
      </c>
      <c r="C758" s="13">
        <f t="shared" si="134"/>
        <v>2024</v>
      </c>
      <c r="D758">
        <f t="shared" si="135"/>
        <v>202411</v>
      </c>
      <c r="E758">
        <f t="shared" si="136"/>
        <v>4</v>
      </c>
      <c r="F758">
        <f t="shared" si="137"/>
        <v>202404</v>
      </c>
      <c r="G758" t="s">
        <v>1897</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84.054199999999994</v>
      </c>
      <c r="FP758" s="7">
        <v>73.45</v>
      </c>
      <c r="FQ758" s="9">
        <v>1.2628999999999999</v>
      </c>
      <c r="FR758" s="7">
        <f t="shared" si="131"/>
        <v>58.15979095732046</v>
      </c>
      <c r="FT758" s="7">
        <v>4.3899999999999997</v>
      </c>
      <c r="FU758" s="7">
        <v>4.46</v>
      </c>
      <c r="FV758" s="9">
        <v>84.035600000000002</v>
      </c>
      <c r="FX758" s="9">
        <v>71.040000000000006</v>
      </c>
      <c r="FY758" s="9">
        <v>70.569999999999993</v>
      </c>
      <c r="FZ758" s="9">
        <v>70.19</v>
      </c>
      <c r="GA758" s="9">
        <v>69.34</v>
      </c>
      <c r="GB758" s="9">
        <v>68.19</v>
      </c>
    </row>
    <row r="759" spans="1:184" x14ac:dyDescent="0.35">
      <c r="A759" s="6">
        <f t="shared" si="132"/>
        <v>45614</v>
      </c>
      <c r="B759" s="13">
        <f t="shared" si="133"/>
        <v>11</v>
      </c>
      <c r="C759" s="13">
        <f t="shared" si="134"/>
        <v>2024</v>
      </c>
      <c r="D759">
        <f t="shared" si="135"/>
        <v>202411</v>
      </c>
      <c r="E759">
        <f t="shared" si="136"/>
        <v>4</v>
      </c>
      <c r="F759">
        <f t="shared" si="137"/>
        <v>202404</v>
      </c>
      <c r="G759" t="s">
        <v>1898</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83.954599999999999</v>
      </c>
      <c r="FP759" s="7">
        <v>74.349999999999994</v>
      </c>
      <c r="FQ759" s="9">
        <v>1.264</v>
      </c>
      <c r="FR759" s="7">
        <f t="shared" si="131"/>
        <v>58.821202531645568</v>
      </c>
      <c r="FT759" s="7">
        <v>4.41</v>
      </c>
      <c r="FU759" s="7">
        <v>4.46</v>
      </c>
      <c r="FV759" s="9">
        <v>83.954400000000007</v>
      </c>
      <c r="FX759" s="9">
        <v>73.3</v>
      </c>
      <c r="FY759" s="9">
        <v>72.77</v>
      </c>
      <c r="FZ759" s="9">
        <v>72.3</v>
      </c>
      <c r="GA759" s="9">
        <v>71.27</v>
      </c>
      <c r="GB759" s="9">
        <v>69.790000000000006</v>
      </c>
    </row>
    <row r="760" spans="1:184" x14ac:dyDescent="0.35">
      <c r="A760" s="6">
        <f t="shared" si="132"/>
        <v>45615</v>
      </c>
      <c r="B760" s="13">
        <f t="shared" si="133"/>
        <v>11</v>
      </c>
      <c r="C760" s="13">
        <f t="shared" si="134"/>
        <v>2024</v>
      </c>
      <c r="D760">
        <f t="shared" si="135"/>
        <v>202411</v>
      </c>
      <c r="E760">
        <f t="shared" si="136"/>
        <v>4</v>
      </c>
      <c r="F760">
        <f t="shared" si="137"/>
        <v>202404</v>
      </c>
      <c r="G760" t="s">
        <v>1899</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84.017899999999997</v>
      </c>
      <c r="FP760" s="7">
        <v>74.319999999999993</v>
      </c>
      <c r="FQ760" s="9">
        <v>1.2665</v>
      </c>
      <c r="FR760" s="7">
        <f t="shared" si="131"/>
        <v>58.681405448085272</v>
      </c>
      <c r="FT760" s="7">
        <v>4.41</v>
      </c>
      <c r="FU760" s="7">
        <v>4.4400000000000004</v>
      </c>
      <c r="FV760" s="9">
        <v>84.016900000000007</v>
      </c>
      <c r="FX760" s="9">
        <v>73.31</v>
      </c>
      <c r="FY760" s="9">
        <v>72.760000000000005</v>
      </c>
      <c r="FZ760" s="9">
        <v>72.33</v>
      </c>
      <c r="GA760" s="9">
        <v>71.39</v>
      </c>
      <c r="GB760" s="9">
        <v>70.08</v>
      </c>
    </row>
    <row r="761" spans="1:184" x14ac:dyDescent="0.35">
      <c r="A761" s="6">
        <f t="shared" si="132"/>
        <v>45616</v>
      </c>
      <c r="B761" s="13">
        <f t="shared" si="133"/>
        <v>11</v>
      </c>
      <c r="C761" s="13">
        <f t="shared" si="134"/>
        <v>2024</v>
      </c>
      <c r="D761">
        <f t="shared" si="135"/>
        <v>202411</v>
      </c>
      <c r="E761">
        <f t="shared" si="136"/>
        <v>4</v>
      </c>
      <c r="F761">
        <f t="shared" si="137"/>
        <v>202404</v>
      </c>
      <c r="G761" t="s">
        <v>1900</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84.277900000000002</v>
      </c>
      <c r="FP761" s="7">
        <v>74.33</v>
      </c>
      <c r="FQ761" s="9">
        <v>1.2653000000000001</v>
      </c>
      <c r="FR761" s="7">
        <f t="shared" si="131"/>
        <v>58.744961669169363</v>
      </c>
      <c r="FT761" s="7">
        <v>4.4000000000000004</v>
      </c>
      <c r="FU761" s="7">
        <v>4.46</v>
      </c>
      <c r="FV761" s="9">
        <v>84.274100000000004</v>
      </c>
      <c r="FX761" s="9">
        <v>72.81</v>
      </c>
      <c r="FY761" s="9">
        <v>72.260000000000005</v>
      </c>
      <c r="FZ761" s="9">
        <v>71.849999999999994</v>
      </c>
      <c r="GA761" s="9">
        <v>70.92</v>
      </c>
      <c r="GB761" s="9">
        <v>69.66</v>
      </c>
    </row>
    <row r="762" spans="1:184" x14ac:dyDescent="0.35">
      <c r="A762" s="6">
        <f t="shared" si="132"/>
        <v>45617</v>
      </c>
      <c r="B762" s="13">
        <f t="shared" si="133"/>
        <v>11</v>
      </c>
      <c r="C762" s="13">
        <f t="shared" si="134"/>
        <v>2024</v>
      </c>
      <c r="D762">
        <f t="shared" si="135"/>
        <v>202411</v>
      </c>
      <c r="E762">
        <f t="shared" si="136"/>
        <v>4</v>
      </c>
      <c r="F762">
        <f t="shared" si="137"/>
        <v>202404</v>
      </c>
      <c r="G762" t="s">
        <v>1901</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84.058599999999998</v>
      </c>
      <c r="FP762" s="7">
        <v>75.09</v>
      </c>
      <c r="FQ762" s="9">
        <v>1.2618</v>
      </c>
      <c r="FR762" s="7">
        <f t="shared" si="131"/>
        <v>59.510223490252024</v>
      </c>
      <c r="FT762" s="7">
        <v>4.37</v>
      </c>
      <c r="FU762" s="7">
        <v>4.43</v>
      </c>
      <c r="FV762" s="9">
        <v>84.045900000000003</v>
      </c>
      <c r="FX762" s="9">
        <v>74.23</v>
      </c>
      <c r="FY762" s="9">
        <v>73.44</v>
      </c>
      <c r="FZ762" s="9">
        <v>72.819999999999993</v>
      </c>
      <c r="GA762" s="9">
        <v>71.63</v>
      </c>
      <c r="GB762" s="9">
        <v>69.95</v>
      </c>
    </row>
    <row r="763" spans="1:184" x14ac:dyDescent="0.35">
      <c r="A763" s="6">
        <f t="shared" si="132"/>
        <v>45618</v>
      </c>
      <c r="B763" s="13">
        <f t="shared" si="133"/>
        <v>11</v>
      </c>
      <c r="C763" s="13">
        <f t="shared" si="134"/>
        <v>2024</v>
      </c>
      <c r="D763">
        <f t="shared" si="135"/>
        <v>202411</v>
      </c>
      <c r="E763">
        <f t="shared" si="136"/>
        <v>4</v>
      </c>
      <c r="F763">
        <f t="shared" si="137"/>
        <v>202404</v>
      </c>
      <c r="G763" t="s">
        <v>1902</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83.895700000000005</v>
      </c>
      <c r="FP763" s="7">
        <v>76.099999999999994</v>
      </c>
      <c r="FQ763" s="9">
        <v>1.2526999999999999</v>
      </c>
      <c r="FR763" s="7">
        <f t="shared" si="131"/>
        <v>60.748782629520235</v>
      </c>
      <c r="FT763" s="7">
        <v>4.33</v>
      </c>
      <c r="FU763" s="7">
        <v>4.3899999999999997</v>
      </c>
      <c r="FV763" s="9">
        <v>83.885300000000001</v>
      </c>
      <c r="FX763" s="9">
        <v>75.17</v>
      </c>
      <c r="FY763" s="9">
        <v>74.23</v>
      </c>
      <c r="FZ763" s="9">
        <v>73.55</v>
      </c>
      <c r="GA763" s="9">
        <v>72.28</v>
      </c>
      <c r="GB763" s="9">
        <v>70.45</v>
      </c>
    </row>
    <row r="764" spans="1:184" x14ac:dyDescent="0.35">
      <c r="A764" s="6">
        <f t="shared" si="132"/>
        <v>45621</v>
      </c>
      <c r="B764" s="13">
        <f t="shared" si="133"/>
        <v>11</v>
      </c>
      <c r="C764" s="13">
        <f t="shared" si="134"/>
        <v>2024</v>
      </c>
      <c r="D764">
        <f t="shared" si="135"/>
        <v>202411</v>
      </c>
      <c r="E764">
        <f t="shared" si="136"/>
        <v>4</v>
      </c>
      <c r="F764">
        <f t="shared" si="137"/>
        <v>202404</v>
      </c>
      <c r="G764" t="s">
        <v>1903</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83.702299999999994</v>
      </c>
      <c r="FP764" s="7">
        <v>74.27</v>
      </c>
      <c r="FQ764" s="9">
        <v>1.2551000000000001</v>
      </c>
      <c r="FR764" s="7">
        <f t="shared" si="131"/>
        <v>59.174567763524813</v>
      </c>
      <c r="FT764" s="7">
        <v>4.33</v>
      </c>
      <c r="FU764" s="7">
        <v>4.3499999999999996</v>
      </c>
      <c r="FV764" s="9">
        <v>83.692400000000006</v>
      </c>
      <c r="FX764" s="9">
        <v>73.010000000000005</v>
      </c>
      <c r="FY764" s="9">
        <v>72.14</v>
      </c>
      <c r="FZ764" s="9">
        <v>71.599999999999994</v>
      </c>
      <c r="GA764" s="9">
        <v>70.540000000000006</v>
      </c>
      <c r="GB764" s="9">
        <v>69.11</v>
      </c>
    </row>
    <row r="765" spans="1:184" x14ac:dyDescent="0.35">
      <c r="A765" s="6">
        <f t="shared" si="132"/>
        <v>45622</v>
      </c>
      <c r="B765" s="13">
        <f t="shared" si="133"/>
        <v>11</v>
      </c>
      <c r="C765" s="13">
        <f t="shared" si="134"/>
        <v>2024</v>
      </c>
      <c r="D765">
        <f t="shared" si="135"/>
        <v>202411</v>
      </c>
      <c r="E765">
        <f t="shared" si="136"/>
        <v>4</v>
      </c>
      <c r="F765">
        <f t="shared" si="137"/>
        <v>202404</v>
      </c>
      <c r="G765" t="s">
        <v>1904</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83.835300000000004</v>
      </c>
      <c r="FP765" s="7">
        <v>74.56</v>
      </c>
      <c r="FQ765" s="9">
        <v>1.2563</v>
      </c>
      <c r="FR765" s="7">
        <f t="shared" si="131"/>
        <v>59.348881636551781</v>
      </c>
      <c r="FT765" s="7">
        <v>4.32</v>
      </c>
      <c r="FU765" s="7">
        <v>4.34</v>
      </c>
      <c r="FV765" s="9">
        <v>83.811300000000003</v>
      </c>
      <c r="FX765" s="9">
        <v>72.81</v>
      </c>
      <c r="FY765" s="9">
        <v>72.010000000000005</v>
      </c>
      <c r="FZ765" s="9">
        <v>71.48</v>
      </c>
      <c r="GA765" s="9">
        <v>70.52</v>
      </c>
      <c r="GB765" s="9">
        <v>69.28</v>
      </c>
    </row>
    <row r="766" spans="1:184" x14ac:dyDescent="0.35">
      <c r="A766" s="6">
        <f t="shared" si="132"/>
        <v>45623</v>
      </c>
      <c r="B766" s="13">
        <f t="shared" si="133"/>
        <v>11</v>
      </c>
      <c r="C766" s="13">
        <f t="shared" si="134"/>
        <v>2024</v>
      </c>
      <c r="D766">
        <f t="shared" si="135"/>
        <v>202411</v>
      </c>
      <c r="E766">
        <f t="shared" si="136"/>
        <v>4</v>
      </c>
      <c r="F766">
        <f t="shared" si="137"/>
        <v>202404</v>
      </c>
      <c r="G766" t="s">
        <v>1905</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84.174999999999997</v>
      </c>
      <c r="FP766" s="7">
        <v>73.91</v>
      </c>
      <c r="FQ766" s="9">
        <v>1.2677</v>
      </c>
      <c r="FR766" s="7">
        <f t="shared" si="131"/>
        <v>58.302437485209431</v>
      </c>
      <c r="FT766" s="7">
        <v>4.29</v>
      </c>
      <c r="FU766" s="7">
        <v>4.29</v>
      </c>
      <c r="FV766" s="9">
        <v>84.135000000000005</v>
      </c>
      <c r="FX766" s="9">
        <v>72.83</v>
      </c>
      <c r="FY766" s="9">
        <v>71.930000000000007</v>
      </c>
      <c r="FZ766" s="9">
        <v>71.31</v>
      </c>
      <c r="GA766" s="9">
        <v>70.3</v>
      </c>
      <c r="GB766" s="9">
        <v>69.05</v>
      </c>
    </row>
    <row r="767" spans="1:184" x14ac:dyDescent="0.35">
      <c r="A767" s="6">
        <f t="shared" si="132"/>
        <v>45624</v>
      </c>
      <c r="B767" s="13">
        <f t="shared" si="133"/>
        <v>11</v>
      </c>
      <c r="C767" s="13">
        <f t="shared" si="134"/>
        <v>2024</v>
      </c>
      <c r="D767">
        <f t="shared" si="135"/>
        <v>202411</v>
      </c>
      <c r="E767">
        <f t="shared" si="136"/>
        <v>4</v>
      </c>
      <c r="F767">
        <f t="shared" si="137"/>
        <v>202404</v>
      </c>
      <c r="G767" t="s">
        <v>1906</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84.295400000000001</v>
      </c>
      <c r="FP767" s="7">
        <v>73.92</v>
      </c>
      <c r="FQ767" s="9">
        <v>1.2682</v>
      </c>
      <c r="FR767" s="7">
        <f t="shared" si="131"/>
        <v>58.287336382274091</v>
      </c>
      <c r="FT767" s="7">
        <v>4.28</v>
      </c>
      <c r="FU767" s="7">
        <v>4.28</v>
      </c>
      <c r="FV767" s="9">
        <v>84.253699999999995</v>
      </c>
      <c r="FX767" s="9">
        <v>73.28</v>
      </c>
      <c r="FY767" s="9">
        <v>72.41</v>
      </c>
      <c r="FZ767" s="9">
        <v>71.8</v>
      </c>
      <c r="GA767" s="9">
        <v>70.760000000000005</v>
      </c>
      <c r="GB767" s="9">
        <v>69.44</v>
      </c>
    </row>
    <row r="768" spans="1:184" x14ac:dyDescent="0.35">
      <c r="A768" s="6">
        <f t="shared" si="132"/>
        <v>45625</v>
      </c>
      <c r="B768" s="13">
        <f t="shared" si="133"/>
        <v>11</v>
      </c>
      <c r="C768" s="13">
        <f t="shared" si="134"/>
        <v>2024</v>
      </c>
      <c r="D768">
        <f t="shared" si="135"/>
        <v>202411</v>
      </c>
      <c r="E768">
        <f t="shared" si="136"/>
        <v>4</v>
      </c>
      <c r="F768">
        <f t="shared" si="137"/>
        <v>202404</v>
      </c>
      <c r="G768" t="s">
        <v>1907</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84.4011</v>
      </c>
      <c r="FP768" s="7">
        <v>74.16</v>
      </c>
      <c r="FQ768" s="9">
        <v>1.2707999999999999</v>
      </c>
      <c r="FR768" s="7">
        <f t="shared" si="131"/>
        <v>58.356940509915013</v>
      </c>
      <c r="FT768" s="7">
        <v>4.2300000000000004</v>
      </c>
      <c r="FU768" s="7">
        <v>4.24</v>
      </c>
      <c r="FV768" s="9">
        <v>84.366799999999998</v>
      </c>
      <c r="FX768" s="9">
        <v>72.94</v>
      </c>
      <c r="FY768" s="9">
        <v>71.5</v>
      </c>
      <c r="FZ768" s="9">
        <v>70.930000000000007</v>
      </c>
      <c r="GA768" s="9">
        <v>69.95</v>
      </c>
      <c r="GB768" s="9">
        <v>68.680000000000007</v>
      </c>
    </row>
    <row r="769" spans="1:184" x14ac:dyDescent="0.35">
      <c r="A769" s="6">
        <f t="shared" si="132"/>
        <v>45628</v>
      </c>
      <c r="B769" s="13">
        <f t="shared" si="133"/>
        <v>12</v>
      </c>
      <c r="C769" s="13">
        <f t="shared" si="134"/>
        <v>2024</v>
      </c>
      <c r="D769">
        <f t="shared" si="135"/>
        <v>202412</v>
      </c>
      <c r="E769">
        <f t="shared" si="136"/>
        <v>4</v>
      </c>
      <c r="F769">
        <f t="shared" si="137"/>
        <v>202404</v>
      </c>
      <c r="G769" t="s">
        <v>1908</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84.350800000000007</v>
      </c>
      <c r="FP769" s="7">
        <v>72.81</v>
      </c>
      <c r="FQ769" s="9">
        <v>1.2628999999999999</v>
      </c>
      <c r="FR769" s="7">
        <f t="shared" si="131"/>
        <v>57.653020825085129</v>
      </c>
      <c r="FT769" s="7">
        <v>4.21</v>
      </c>
      <c r="FU769" s="7">
        <v>4.22</v>
      </c>
      <c r="FV769" s="9">
        <v>84.298500000000004</v>
      </c>
      <c r="FX769" s="9">
        <v>71.83</v>
      </c>
      <c r="FY769" s="9">
        <v>71.31</v>
      </c>
      <c r="FZ769" s="9">
        <v>70.84</v>
      </c>
      <c r="GA769" s="9">
        <v>69.86</v>
      </c>
      <c r="GB769" s="9">
        <v>68.63</v>
      </c>
    </row>
    <row r="770" spans="1:184" x14ac:dyDescent="0.35">
      <c r="A770" s="6">
        <f t="shared" si="132"/>
        <v>45629</v>
      </c>
      <c r="B770" s="13">
        <f t="shared" si="133"/>
        <v>12</v>
      </c>
      <c r="C770" s="13">
        <f t="shared" si="134"/>
        <v>2024</v>
      </c>
      <c r="D770">
        <f t="shared" si="135"/>
        <v>202412</v>
      </c>
      <c r="E770">
        <f t="shared" si="136"/>
        <v>4</v>
      </c>
      <c r="F770">
        <f t="shared" si="137"/>
        <v>202404</v>
      </c>
      <c r="G770" t="s">
        <v>1909</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84.377300000000005</v>
      </c>
      <c r="FP770" s="7">
        <v>74.8</v>
      </c>
      <c r="FQ770" s="9">
        <v>1.2662</v>
      </c>
      <c r="FR770" s="7">
        <f t="shared" si="131"/>
        <v>59.074395830042647</v>
      </c>
      <c r="FT770" s="7">
        <v>4.2300000000000004</v>
      </c>
      <c r="FU770" s="7">
        <v>4.24</v>
      </c>
      <c r="FV770" s="9">
        <v>84.335099999999997</v>
      </c>
      <c r="FX770" s="9">
        <v>73.62</v>
      </c>
      <c r="FY770" s="9">
        <v>72.91</v>
      </c>
      <c r="FZ770" s="9">
        <v>72.31</v>
      </c>
      <c r="GA770" s="9">
        <v>71.180000000000007</v>
      </c>
      <c r="GB770" s="9">
        <v>69.62</v>
      </c>
    </row>
    <row r="771" spans="1:184" x14ac:dyDescent="0.35">
      <c r="A771" s="6">
        <f t="shared" si="132"/>
        <v>45630</v>
      </c>
      <c r="B771" s="13">
        <f t="shared" si="133"/>
        <v>12</v>
      </c>
      <c r="C771" s="13">
        <f t="shared" si="134"/>
        <v>2024</v>
      </c>
      <c r="D771">
        <f t="shared" si="135"/>
        <v>202412</v>
      </c>
      <c r="E771">
        <f t="shared" si="136"/>
        <v>4</v>
      </c>
      <c r="F771">
        <f t="shared" si="137"/>
        <v>202404</v>
      </c>
      <c r="G771" t="s">
        <v>1910</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84.599400000000003</v>
      </c>
      <c r="FP771" s="7">
        <v>74.680000000000007</v>
      </c>
      <c r="FQ771" s="9">
        <v>1.2707999999999999</v>
      </c>
      <c r="FR771" s="7">
        <f t="shared" si="131"/>
        <v>58.766131570664157</v>
      </c>
      <c r="FT771" s="7">
        <v>4.2300000000000004</v>
      </c>
      <c r="FU771" s="7">
        <v>4.24</v>
      </c>
      <c r="FV771" s="9">
        <v>84.564099999999996</v>
      </c>
      <c r="FX771" s="9">
        <v>72.31</v>
      </c>
      <c r="FY771" s="9">
        <v>71.66</v>
      </c>
      <c r="FZ771" s="9">
        <v>71.11</v>
      </c>
      <c r="GA771" s="9">
        <v>70.06</v>
      </c>
      <c r="GB771" s="9">
        <v>68.680000000000007</v>
      </c>
    </row>
    <row r="772" spans="1:184" x14ac:dyDescent="0.35">
      <c r="A772" s="6">
        <f t="shared" si="132"/>
        <v>45631</v>
      </c>
      <c r="B772" s="13">
        <f t="shared" si="133"/>
        <v>12</v>
      </c>
      <c r="C772" s="13">
        <f t="shared" si="134"/>
        <v>2024</v>
      </c>
      <c r="D772">
        <f t="shared" si="135"/>
        <v>202412</v>
      </c>
      <c r="E772">
        <f t="shared" si="136"/>
        <v>4</v>
      </c>
      <c r="F772">
        <f t="shared" si="137"/>
        <v>202404</v>
      </c>
      <c r="G772" t="s">
        <v>1911</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84.701899999999995</v>
      </c>
      <c r="FP772" s="7">
        <v>73.78</v>
      </c>
      <c r="FQ772" s="9">
        <v>1.2757000000000001</v>
      </c>
      <c r="FR772" s="7">
        <f t="shared" si="131"/>
        <v>57.834914164772279</v>
      </c>
      <c r="FT772" s="7">
        <v>4.25</v>
      </c>
      <c r="FU772" s="7">
        <v>4.2699999999999996</v>
      </c>
      <c r="FV772" s="9">
        <v>84.677499999999995</v>
      </c>
      <c r="FX772" s="9">
        <v>72.09</v>
      </c>
      <c r="FY772" s="9">
        <v>71.39</v>
      </c>
      <c r="FZ772" s="9">
        <v>70.849999999999994</v>
      </c>
      <c r="GA772" s="9">
        <v>69.83</v>
      </c>
      <c r="GB772" s="9">
        <v>68.510000000000005</v>
      </c>
    </row>
    <row r="773" spans="1:184" x14ac:dyDescent="0.35">
      <c r="A773" s="6">
        <f t="shared" si="132"/>
        <v>45632</v>
      </c>
      <c r="B773" s="13">
        <f t="shared" ref="B773:B774" si="138">MONTH(A773)</f>
        <v>12</v>
      </c>
      <c r="C773" s="13">
        <f t="shared" ref="C773:C774" si="139">YEAR(A773)</f>
        <v>2024</v>
      </c>
      <c r="D773">
        <f t="shared" ref="D773:D774" si="140">C773*100+B773</f>
        <v>202412</v>
      </c>
      <c r="E773">
        <f t="shared" ref="E773:E774" si="141">IF(B773&lt;4,1,IF(B773&lt;7,2,IF(B773&lt;10,3,4)))</f>
        <v>4</v>
      </c>
      <c r="F773">
        <f t="shared" ref="F773:F774" si="142">C773*100+E773</f>
        <v>202404</v>
      </c>
      <c r="G773" t="s">
        <v>1912</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84.6952</v>
      </c>
      <c r="FP773" s="7">
        <v>73.78</v>
      </c>
      <c r="FQ773" s="9">
        <v>1.2743</v>
      </c>
      <c r="FR773" s="7">
        <f t="shared" si="131"/>
        <v>57.898454053205683</v>
      </c>
      <c r="FT773" s="7">
        <v>4.26</v>
      </c>
      <c r="FU773" s="7">
        <v>4.28</v>
      </c>
      <c r="FV773" s="9">
        <v>84.662499999999994</v>
      </c>
      <c r="FX773" s="9">
        <v>71.12</v>
      </c>
      <c r="FY773" s="9">
        <v>70.569999999999993</v>
      </c>
      <c r="FZ773" s="9">
        <v>70.17</v>
      </c>
      <c r="GA773" s="9">
        <v>69.349999999999994</v>
      </c>
      <c r="GB773" s="9">
        <v>68.2</v>
      </c>
    </row>
    <row r="774" spans="1:184" x14ac:dyDescent="0.35">
      <c r="A774" s="6">
        <f t="shared" si="132"/>
        <v>45635</v>
      </c>
      <c r="B774" s="13">
        <f t="shared" si="138"/>
        <v>12</v>
      </c>
      <c r="C774" s="13">
        <f t="shared" si="139"/>
        <v>2024</v>
      </c>
      <c r="D774">
        <f t="shared" si="140"/>
        <v>202412</v>
      </c>
      <c r="E774">
        <f t="shared" si="141"/>
        <v>4</v>
      </c>
      <c r="F774">
        <f t="shared" si="142"/>
        <v>202404</v>
      </c>
      <c r="G774" t="s">
        <v>1927</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84.891800000000003</v>
      </c>
      <c r="FP774" s="7">
        <v>73.73</v>
      </c>
      <c r="FQ774" s="9">
        <v>1.2796000000000001</v>
      </c>
      <c r="FR774" s="7">
        <f t="shared" si="131"/>
        <v>57.61956861519225</v>
      </c>
      <c r="FT774" s="7">
        <v>4.26</v>
      </c>
      <c r="FU774" s="7">
        <v>4.28</v>
      </c>
      <c r="FV774" s="9">
        <v>84.875200000000007</v>
      </c>
      <c r="FX774" s="9">
        <v>72.14</v>
      </c>
      <c r="FY774" s="9">
        <v>71.599999999999994</v>
      </c>
      <c r="FZ774" s="9">
        <v>71.17</v>
      </c>
      <c r="GA774" s="9">
        <v>70.25</v>
      </c>
      <c r="GB774" s="9">
        <v>68.97</v>
      </c>
    </row>
    <row r="775" spans="1:184" x14ac:dyDescent="0.35">
      <c r="A775" s="6">
        <f t="shared" si="132"/>
        <v>45636</v>
      </c>
      <c r="B775" s="13">
        <f t="shared" ref="B775:B808" si="143">MONTH(A775)</f>
        <v>12</v>
      </c>
      <c r="C775" s="13">
        <f t="shared" ref="C775:C808" si="144">YEAR(A775)</f>
        <v>2024</v>
      </c>
      <c r="D775">
        <f t="shared" ref="D775:D808" si="145">C775*100+B775</f>
        <v>202412</v>
      </c>
      <c r="E775">
        <f t="shared" ref="E775:E808" si="146">IF(B775&lt;4,1,IF(B775&lt;7,2,IF(B775&lt;10,3,4)))</f>
        <v>4</v>
      </c>
      <c r="F775">
        <f t="shared" ref="F775:F808" si="147">C775*100+E775</f>
        <v>202404</v>
      </c>
      <c r="G775" t="s">
        <v>1928</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84.925700000000006</v>
      </c>
      <c r="FP775" s="7">
        <v>73.64</v>
      </c>
      <c r="FQ775" s="9">
        <v>1.2738</v>
      </c>
      <c r="FR775" s="7">
        <f t="shared" si="131"/>
        <v>57.811273355314803</v>
      </c>
      <c r="FT775" s="7">
        <v>4.28</v>
      </c>
      <c r="FU775" s="7">
        <v>4.33</v>
      </c>
      <c r="FV775" s="9">
        <v>84.909000000000006</v>
      </c>
      <c r="FX775" s="9">
        <v>72.19</v>
      </c>
      <c r="FY775" s="9">
        <v>71.66</v>
      </c>
      <c r="FZ775" s="9">
        <v>71.22</v>
      </c>
      <c r="GA775" s="9">
        <v>70.25</v>
      </c>
      <c r="GB775" s="9">
        <v>68.87</v>
      </c>
    </row>
    <row r="776" spans="1:184" x14ac:dyDescent="0.35">
      <c r="A776" s="6">
        <f t="shared" si="132"/>
        <v>45637</v>
      </c>
      <c r="B776" s="13">
        <f t="shared" si="143"/>
        <v>12</v>
      </c>
      <c r="C776" s="13">
        <f t="shared" si="144"/>
        <v>2024</v>
      </c>
      <c r="D776">
        <f t="shared" si="145"/>
        <v>202412</v>
      </c>
      <c r="E776">
        <f t="shared" si="146"/>
        <v>4</v>
      </c>
      <c r="F776">
        <f t="shared" si="147"/>
        <v>202404</v>
      </c>
      <c r="G776" t="s">
        <v>1932</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85.027199999999993</v>
      </c>
      <c r="FP776" s="7">
        <v>74.38</v>
      </c>
      <c r="FQ776" s="9">
        <v>1.2744</v>
      </c>
      <c r="FR776" s="7">
        <f t="shared" si="131"/>
        <v>58.364720652856242</v>
      </c>
      <c r="FT776" s="7">
        <v>4.26</v>
      </c>
      <c r="FU776" s="7">
        <v>4.33</v>
      </c>
      <c r="FV776" s="9">
        <v>85.024500000000003</v>
      </c>
      <c r="FX776" s="9">
        <v>73.52</v>
      </c>
      <c r="FY776" s="9">
        <v>72.81</v>
      </c>
      <c r="FZ776" s="9">
        <v>72.17</v>
      </c>
      <c r="GA776" s="9">
        <v>70.95</v>
      </c>
      <c r="GB776" s="9">
        <v>69.28</v>
      </c>
    </row>
    <row r="777" spans="1:184" x14ac:dyDescent="0.35">
      <c r="A777" s="6">
        <f t="shared" si="132"/>
        <v>45638</v>
      </c>
      <c r="B777" s="13">
        <f t="shared" si="143"/>
        <v>12</v>
      </c>
      <c r="C777" s="13">
        <f t="shared" si="144"/>
        <v>2024</v>
      </c>
      <c r="D777">
        <f t="shared" si="145"/>
        <v>202412</v>
      </c>
      <c r="E777">
        <f t="shared" si="146"/>
        <v>4</v>
      </c>
      <c r="F777">
        <f t="shared" si="147"/>
        <v>202404</v>
      </c>
      <c r="G777" t="s">
        <v>1933</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84.747100000000003</v>
      </c>
      <c r="FP777" s="7">
        <v>73.52</v>
      </c>
      <c r="FQ777" s="9">
        <v>1.2689999999999999</v>
      </c>
      <c r="FR777" s="7">
        <f t="shared" si="131"/>
        <v>57.93538219070134</v>
      </c>
      <c r="FT777" s="7">
        <v>4.28</v>
      </c>
      <c r="FU777" s="7">
        <v>4.37</v>
      </c>
      <c r="FV777" s="9">
        <v>84.745000000000005</v>
      </c>
      <c r="FX777" s="9">
        <v>73.41</v>
      </c>
      <c r="FY777" s="9">
        <v>72.790000000000006</v>
      </c>
      <c r="FZ777" s="9">
        <v>72.2</v>
      </c>
      <c r="GA777" s="9">
        <v>71.03</v>
      </c>
      <c r="GB777" s="9">
        <v>69.37</v>
      </c>
    </row>
    <row r="778" spans="1:184" x14ac:dyDescent="0.35">
      <c r="A778" s="6">
        <f t="shared" si="132"/>
        <v>45639</v>
      </c>
      <c r="B778" s="13">
        <f t="shared" si="143"/>
        <v>12</v>
      </c>
      <c r="C778" s="13">
        <f t="shared" si="144"/>
        <v>2024</v>
      </c>
      <c r="D778">
        <f t="shared" si="145"/>
        <v>202412</v>
      </c>
      <c r="E778">
        <f t="shared" si="146"/>
        <v>4</v>
      </c>
      <c r="F778">
        <f t="shared" si="147"/>
        <v>202404</v>
      </c>
      <c r="G778" t="s">
        <v>1934</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84.241399999999999</v>
      </c>
      <c r="FP778" s="7">
        <v>74.89</v>
      </c>
      <c r="FQ778" s="9">
        <v>1.2614000000000001</v>
      </c>
      <c r="FR778" s="7">
        <f t="shared" ref="FR778:FR809" si="148">FP778/FQ778</f>
        <v>59.370540669097828</v>
      </c>
      <c r="FT778" s="7">
        <v>4.32</v>
      </c>
      <c r="FU778" s="7">
        <v>4.42</v>
      </c>
      <c r="FV778" s="9">
        <v>84.233500000000006</v>
      </c>
      <c r="FX778" s="9">
        <v>74.489999999999995</v>
      </c>
      <c r="FY778" s="9">
        <v>73.75</v>
      </c>
      <c r="FZ778" s="9">
        <v>73.02</v>
      </c>
      <c r="GA778" s="9">
        <v>71.67</v>
      </c>
      <c r="GB778" s="9">
        <v>69.8</v>
      </c>
    </row>
    <row r="779" spans="1:184" x14ac:dyDescent="0.35">
      <c r="A779" s="6">
        <f t="shared" si="132"/>
        <v>45642</v>
      </c>
      <c r="B779" s="13">
        <f t="shared" si="143"/>
        <v>12</v>
      </c>
      <c r="C779" s="13">
        <f t="shared" si="144"/>
        <v>2024</v>
      </c>
      <c r="D779">
        <f t="shared" si="145"/>
        <v>202412</v>
      </c>
      <c r="E779">
        <f t="shared" si="146"/>
        <v>4</v>
      </c>
      <c r="F779">
        <f t="shared" si="147"/>
        <v>202404</v>
      </c>
      <c r="G779" t="s">
        <v>1935</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84.701300000000003</v>
      </c>
      <c r="FP779" s="7">
        <v>74.3</v>
      </c>
      <c r="FQ779" s="9">
        <v>1.2690999999999999</v>
      </c>
      <c r="FR779" s="7">
        <f t="shared" si="148"/>
        <v>58.545425892364669</v>
      </c>
      <c r="FT779" s="7">
        <v>4.3499999999999996</v>
      </c>
      <c r="FU779" s="7">
        <v>4.4400000000000004</v>
      </c>
      <c r="FV779" s="9">
        <v>84.692300000000003</v>
      </c>
      <c r="FX779" s="9">
        <v>73.91</v>
      </c>
      <c r="FY779" s="9">
        <v>73.2</v>
      </c>
      <c r="FZ779" s="9">
        <v>72.47</v>
      </c>
      <c r="GA779" s="9">
        <v>71.22</v>
      </c>
      <c r="GB779" s="9">
        <v>69.510000000000005</v>
      </c>
    </row>
    <row r="780" spans="1:184" x14ac:dyDescent="0.35">
      <c r="A780" s="6">
        <f t="shared" si="132"/>
        <v>45643</v>
      </c>
      <c r="B780" s="13">
        <f t="shared" si="143"/>
        <v>12</v>
      </c>
      <c r="C780" s="13">
        <f t="shared" si="144"/>
        <v>2024</v>
      </c>
      <c r="D780">
        <f t="shared" si="145"/>
        <v>202412</v>
      </c>
      <c r="E780">
        <f t="shared" si="146"/>
        <v>4</v>
      </c>
      <c r="F780">
        <f t="shared" si="147"/>
        <v>202404</v>
      </c>
      <c r="G780" t="s">
        <v>1936</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84.903099999999995</v>
      </c>
      <c r="FP780" s="7">
        <v>73.16</v>
      </c>
      <c r="FQ780" s="9">
        <v>1.2710999999999999</v>
      </c>
      <c r="FR780" s="7">
        <f t="shared" si="148"/>
        <v>57.556447171741013</v>
      </c>
      <c r="FT780" s="7">
        <v>4.45</v>
      </c>
      <c r="FU780" s="7">
        <v>4.5199999999999996</v>
      </c>
      <c r="FV780" s="9">
        <v>84.871799999999993</v>
      </c>
      <c r="FX780" s="9">
        <v>73.19</v>
      </c>
      <c r="FY780" s="9">
        <v>72.56</v>
      </c>
      <c r="FZ780" s="9">
        <v>71.87</v>
      </c>
      <c r="GA780" s="9">
        <v>70.61</v>
      </c>
      <c r="GB780" s="9">
        <v>68.959999999999994</v>
      </c>
    </row>
    <row r="781" spans="1:184" x14ac:dyDescent="0.35">
      <c r="A781" s="6">
        <f t="shared" si="132"/>
        <v>45644</v>
      </c>
      <c r="B781" s="13">
        <f t="shared" si="143"/>
        <v>12</v>
      </c>
      <c r="C781" s="13">
        <f t="shared" si="144"/>
        <v>2024</v>
      </c>
      <c r="D781">
        <f t="shared" si="145"/>
        <v>202412</v>
      </c>
      <c r="E781">
        <f t="shared" si="146"/>
        <v>4</v>
      </c>
      <c r="F781">
        <f t="shared" si="147"/>
        <v>202404</v>
      </c>
      <c r="G781" t="s">
        <v>1937</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84.907600000000002</v>
      </c>
      <c r="FP781" s="7">
        <v>74.569999999999993</v>
      </c>
      <c r="FQ781" s="9">
        <v>1.2693000000000001</v>
      </c>
      <c r="FR781" s="7">
        <f t="shared" si="148"/>
        <v>58.748916725754341</v>
      </c>
      <c r="FT781" s="7">
        <v>4.46</v>
      </c>
      <c r="FU781" s="7">
        <v>4.55</v>
      </c>
      <c r="FV781" s="9">
        <v>84.877499999999998</v>
      </c>
      <c r="FX781" s="9">
        <v>73.39</v>
      </c>
      <c r="FY781" s="9">
        <v>72.67</v>
      </c>
      <c r="FZ781" s="9">
        <v>71.89</v>
      </c>
      <c r="GA781" s="9">
        <v>70.489999999999995</v>
      </c>
      <c r="GB781" s="9">
        <v>68.78</v>
      </c>
    </row>
    <row r="782" spans="1:184" x14ac:dyDescent="0.35">
      <c r="A782" s="6">
        <f t="shared" si="132"/>
        <v>45645</v>
      </c>
      <c r="B782" s="13">
        <f t="shared" si="143"/>
        <v>12</v>
      </c>
      <c r="C782" s="13">
        <f t="shared" si="144"/>
        <v>2024</v>
      </c>
      <c r="D782">
        <f t="shared" si="145"/>
        <v>202412</v>
      </c>
      <c r="E782">
        <f t="shared" si="146"/>
        <v>4</v>
      </c>
      <c r="F782">
        <f t="shared" si="147"/>
        <v>202404</v>
      </c>
      <c r="G782" t="s">
        <v>1938</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84.455399999999997</v>
      </c>
      <c r="FP782" s="7">
        <v>73.75</v>
      </c>
      <c r="FQ782" s="9">
        <v>1.2551000000000001</v>
      </c>
      <c r="FR782" s="7">
        <f t="shared" si="148"/>
        <v>58.76025814676121</v>
      </c>
      <c r="FT782" s="7">
        <v>4.46</v>
      </c>
      <c r="FU782" s="7">
        <v>4.6100000000000003</v>
      </c>
      <c r="FV782" s="9">
        <v>84.410799999999995</v>
      </c>
      <c r="FX782" s="9">
        <v>72.88</v>
      </c>
      <c r="FY782" s="9">
        <v>72.08</v>
      </c>
      <c r="FZ782" s="9">
        <v>71.239999999999995</v>
      </c>
      <c r="GA782" s="9">
        <v>69.81</v>
      </c>
      <c r="GB782" s="9">
        <v>68.33</v>
      </c>
    </row>
    <row r="783" spans="1:184" x14ac:dyDescent="0.35">
      <c r="A783" s="6">
        <f t="shared" ref="A783:A846" si="149">+A778+7</f>
        <v>45646</v>
      </c>
      <c r="B783" s="13">
        <f t="shared" si="143"/>
        <v>12</v>
      </c>
      <c r="C783" s="13">
        <f t="shared" si="144"/>
        <v>2024</v>
      </c>
      <c r="D783">
        <f t="shared" si="145"/>
        <v>202412</v>
      </c>
      <c r="E783">
        <f t="shared" si="146"/>
        <v>4</v>
      </c>
      <c r="F783">
        <f t="shared" si="147"/>
        <v>202404</v>
      </c>
      <c r="G783" t="s">
        <v>1939</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84.264300000000006</v>
      </c>
      <c r="FP783" s="7">
        <v>73.19</v>
      </c>
      <c r="FQ783" s="9">
        <v>1.2541</v>
      </c>
      <c r="FR783" s="7">
        <f t="shared" si="148"/>
        <v>58.360577306434891</v>
      </c>
      <c r="FT783" s="7">
        <v>4.37</v>
      </c>
      <c r="FU783" s="7">
        <v>4.5199999999999996</v>
      </c>
      <c r="FV783" s="9">
        <v>84.241900000000001</v>
      </c>
      <c r="FX783" s="9">
        <v>72.94</v>
      </c>
      <c r="FY783" s="9">
        <v>72.180000000000007</v>
      </c>
      <c r="FZ783" s="9">
        <v>71.34</v>
      </c>
      <c r="GA783" s="9">
        <v>69.94</v>
      </c>
      <c r="GB783" s="9">
        <v>68.45</v>
      </c>
    </row>
    <row r="784" spans="1:184" x14ac:dyDescent="0.35">
      <c r="A784" s="6">
        <f t="shared" si="149"/>
        <v>45649</v>
      </c>
      <c r="B784" s="13">
        <f t="shared" si="143"/>
        <v>12</v>
      </c>
      <c r="C784" s="13">
        <f t="shared" si="144"/>
        <v>2024</v>
      </c>
      <c r="D784">
        <f t="shared" si="145"/>
        <v>202412</v>
      </c>
      <c r="E784">
        <f t="shared" si="146"/>
        <v>4</v>
      </c>
      <c r="F784">
        <f t="shared" si="147"/>
        <v>202404</v>
      </c>
      <c r="G784" t="s">
        <v>1940</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84.2149</v>
      </c>
      <c r="FP784" s="7">
        <v>72.12</v>
      </c>
      <c r="FQ784" s="9">
        <v>1.2519</v>
      </c>
      <c r="FR784" s="7">
        <f t="shared" si="148"/>
        <v>57.608435178528637</v>
      </c>
      <c r="FT784" s="7">
        <v>4.4000000000000004</v>
      </c>
      <c r="FU784" s="7">
        <v>4.5599999999999996</v>
      </c>
      <c r="FV784" s="9">
        <v>84.1785</v>
      </c>
      <c r="FX784" s="9">
        <v>72.63</v>
      </c>
      <c r="FY784" s="9">
        <v>71.989999999999995</v>
      </c>
      <c r="FZ784" s="9">
        <v>71.2</v>
      </c>
      <c r="GA784" s="9">
        <v>69.86</v>
      </c>
      <c r="GB784" s="9">
        <v>68.45</v>
      </c>
    </row>
    <row r="785" spans="1:187" x14ac:dyDescent="0.35">
      <c r="A785" s="6">
        <f t="shared" si="149"/>
        <v>45650</v>
      </c>
      <c r="B785" s="13">
        <f t="shared" si="143"/>
        <v>12</v>
      </c>
      <c r="C785" s="13">
        <f t="shared" si="144"/>
        <v>2024</v>
      </c>
      <c r="D785">
        <f t="shared" si="145"/>
        <v>202412</v>
      </c>
      <c r="E785">
        <f t="shared" si="146"/>
        <v>4</v>
      </c>
      <c r="F785">
        <f t="shared" si="147"/>
        <v>202404</v>
      </c>
      <c r="G785" t="s">
        <v>1941</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84.358699999999999</v>
      </c>
      <c r="FP785" s="7">
        <v>73.5</v>
      </c>
      <c r="FQ785" s="9">
        <v>1.2539</v>
      </c>
      <c r="FR785" s="7">
        <f t="shared" si="148"/>
        <v>58.617114602440388</v>
      </c>
      <c r="FT785" s="7">
        <v>4.3899999999999997</v>
      </c>
      <c r="FU785" s="7">
        <v>4.5999999999999996</v>
      </c>
      <c r="FV785" s="9">
        <v>84.325599999999994</v>
      </c>
      <c r="FX785" s="9">
        <v>73.58</v>
      </c>
      <c r="FY785" s="9">
        <v>72.77</v>
      </c>
      <c r="FZ785" s="9">
        <v>71.89</v>
      </c>
      <c r="GA785" s="9">
        <v>70.47</v>
      </c>
      <c r="GB785" s="9">
        <v>68.92</v>
      </c>
    </row>
    <row r="786" spans="1:187" x14ac:dyDescent="0.35">
      <c r="A786" s="6">
        <f t="shared" si="149"/>
        <v>45651</v>
      </c>
      <c r="B786" s="13">
        <f t="shared" si="143"/>
        <v>12</v>
      </c>
      <c r="C786" s="13">
        <f t="shared" si="144"/>
        <v>2024</v>
      </c>
      <c r="D786">
        <f t="shared" si="145"/>
        <v>202412</v>
      </c>
      <c r="E786">
        <f t="shared" si="146"/>
        <v>4</v>
      </c>
      <c r="F786">
        <f t="shared" si="147"/>
        <v>202404</v>
      </c>
      <c r="G786" t="s">
        <v>1942</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48"/>
        <v>#N/A</v>
      </c>
      <c r="FT786" s="7" t="e">
        <v>#N/A</v>
      </c>
      <c r="FU786" s="7" t="e">
        <v>#N/A</v>
      </c>
      <c r="FV786" s="9" t="e">
        <v>#N/A</v>
      </c>
      <c r="FX786" s="9" t="e">
        <v>#N/A</v>
      </c>
      <c r="FY786" s="9" t="e">
        <v>#N/A</v>
      </c>
      <c r="FZ786" s="9" t="e">
        <v>#N/A</v>
      </c>
      <c r="GA786" s="9" t="e">
        <v>#N/A</v>
      </c>
      <c r="GB786" s="9" t="e">
        <v>#N/A</v>
      </c>
    </row>
    <row r="787" spans="1:187" x14ac:dyDescent="0.35">
      <c r="A787" s="6">
        <f t="shared" si="149"/>
        <v>45652</v>
      </c>
      <c r="B787" s="13">
        <f t="shared" si="143"/>
        <v>12</v>
      </c>
      <c r="C787" s="13">
        <f t="shared" si="144"/>
        <v>2024</v>
      </c>
      <c r="D787">
        <f t="shared" si="145"/>
        <v>202412</v>
      </c>
      <c r="E787">
        <f t="shared" si="146"/>
        <v>4</v>
      </c>
      <c r="F787">
        <f t="shared" si="147"/>
        <v>202404</v>
      </c>
      <c r="G787" t="s">
        <v>1943</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48"/>
        <v>#N/A</v>
      </c>
      <c r="FT787" s="7" t="e">
        <v>#N/A</v>
      </c>
      <c r="FU787" s="7" t="e">
        <v>#N/A</v>
      </c>
      <c r="FV787" s="9" t="e">
        <v>#N/A</v>
      </c>
      <c r="FX787" s="9">
        <v>73.260000000000005</v>
      </c>
      <c r="FY787" s="9">
        <v>72.430000000000007</v>
      </c>
      <c r="FZ787" s="9">
        <v>71.53</v>
      </c>
      <c r="GA787" s="9">
        <v>70.12</v>
      </c>
      <c r="GB787" s="9">
        <v>68.599999999999994</v>
      </c>
    </row>
    <row r="788" spans="1:187" x14ac:dyDescent="0.35">
      <c r="A788" s="6">
        <f t="shared" si="149"/>
        <v>45653</v>
      </c>
      <c r="B788" s="13">
        <f t="shared" si="143"/>
        <v>12</v>
      </c>
      <c r="C788" s="13">
        <f t="shared" si="144"/>
        <v>2024</v>
      </c>
      <c r="D788">
        <f t="shared" si="145"/>
        <v>202412</v>
      </c>
      <c r="E788">
        <f t="shared" si="146"/>
        <v>4</v>
      </c>
      <c r="F788">
        <f t="shared" si="147"/>
        <v>202404</v>
      </c>
      <c r="G788" t="s">
        <v>1944</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84.513000000000005</v>
      </c>
      <c r="FP788" s="7">
        <v>73.77</v>
      </c>
      <c r="FQ788" s="9">
        <v>1.2577</v>
      </c>
      <c r="FR788" s="7">
        <f t="shared" si="148"/>
        <v>58.654687127295851</v>
      </c>
      <c r="FT788" s="7">
        <v>4.47</v>
      </c>
      <c r="FU788" s="7">
        <v>4.6399999999999997</v>
      </c>
      <c r="FV788" s="9">
        <v>84.475300000000004</v>
      </c>
      <c r="FX788" s="9">
        <v>74.17</v>
      </c>
      <c r="FY788" s="9">
        <v>73.31</v>
      </c>
      <c r="FZ788" s="9">
        <v>72.3</v>
      </c>
      <c r="GA788" s="9">
        <v>70.63</v>
      </c>
      <c r="GB788" s="9">
        <v>68.87</v>
      </c>
    </row>
    <row r="789" spans="1:187" x14ac:dyDescent="0.35">
      <c r="A789" s="6">
        <f t="shared" si="149"/>
        <v>45656</v>
      </c>
      <c r="B789" s="13">
        <f t="shared" si="143"/>
        <v>12</v>
      </c>
      <c r="C789" s="13">
        <f t="shared" si="144"/>
        <v>2024</v>
      </c>
      <c r="D789">
        <f t="shared" si="145"/>
        <v>202412</v>
      </c>
      <c r="E789">
        <f t="shared" si="146"/>
        <v>4</v>
      </c>
      <c r="F789">
        <f t="shared" si="147"/>
        <v>202404</v>
      </c>
      <c r="G789" t="s">
        <v>1945</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84.293300000000002</v>
      </c>
      <c r="FP789" s="7">
        <v>74.239999999999995</v>
      </c>
      <c r="FQ789" s="9">
        <v>1.2511000000000001</v>
      </c>
      <c r="FR789" s="7">
        <f t="shared" si="148"/>
        <v>59.339780992726389</v>
      </c>
      <c r="FT789" s="7">
        <v>4.4400000000000004</v>
      </c>
      <c r="FU789" s="7">
        <v>4.62</v>
      </c>
      <c r="FV789" s="9">
        <v>84.244399999999999</v>
      </c>
      <c r="FX789" s="9">
        <v>74.39</v>
      </c>
      <c r="FY789" s="9">
        <v>73.569999999999993</v>
      </c>
      <c r="FZ789" s="9">
        <v>72.61</v>
      </c>
      <c r="GA789" s="9">
        <v>70.959999999999994</v>
      </c>
      <c r="GB789" s="9">
        <v>69.180000000000007</v>
      </c>
    </row>
    <row r="790" spans="1:187" x14ac:dyDescent="0.35">
      <c r="A790" s="6">
        <f t="shared" si="149"/>
        <v>45657</v>
      </c>
      <c r="B790" s="13">
        <f t="shared" si="143"/>
        <v>12</v>
      </c>
      <c r="C790" s="13">
        <f t="shared" si="144"/>
        <v>2024</v>
      </c>
      <c r="D790">
        <f t="shared" si="145"/>
        <v>202412</v>
      </c>
      <c r="E790">
        <f t="shared" si="146"/>
        <v>4</v>
      </c>
      <c r="F790">
        <f t="shared" si="147"/>
        <v>202404</v>
      </c>
      <c r="G790" t="s">
        <v>1946</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84.550600000000003</v>
      </c>
      <c r="FP790" s="7">
        <v>74.58</v>
      </c>
      <c r="FQ790" s="9">
        <v>1.2528999999999999</v>
      </c>
      <c r="FR790" s="7">
        <f t="shared" si="148"/>
        <v>59.525899912203691</v>
      </c>
      <c r="FT790" s="7">
        <v>4.38</v>
      </c>
      <c r="FU790" s="7">
        <v>4.57</v>
      </c>
      <c r="FV790" s="9">
        <v>84.496300000000005</v>
      </c>
      <c r="FX790" s="9">
        <v>74.64</v>
      </c>
      <c r="FY790" s="9">
        <v>73.88</v>
      </c>
      <c r="FZ790" s="9">
        <v>72.94</v>
      </c>
      <c r="GA790" s="9">
        <v>71.290000000000006</v>
      </c>
      <c r="GB790" s="9">
        <v>69.540000000000006</v>
      </c>
    </row>
    <row r="791" spans="1:187" x14ac:dyDescent="0.35">
      <c r="A791" s="6">
        <f t="shared" si="149"/>
        <v>45658</v>
      </c>
      <c r="B791" s="13">
        <f t="shared" si="143"/>
        <v>1</v>
      </c>
      <c r="C791" s="13">
        <f t="shared" si="144"/>
        <v>2025</v>
      </c>
      <c r="D791">
        <f t="shared" si="145"/>
        <v>202501</v>
      </c>
      <c r="E791">
        <f t="shared" si="146"/>
        <v>1</v>
      </c>
      <c r="F791">
        <f t="shared" si="147"/>
        <v>202501</v>
      </c>
      <c r="G791" t="s">
        <v>1947</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48"/>
        <v>#N/A</v>
      </c>
      <c r="FT791" s="7" t="e">
        <v>#N/A</v>
      </c>
      <c r="FU791" s="7" t="e">
        <v>#N/A</v>
      </c>
      <c r="FV791" s="9" t="e">
        <v>#N/A</v>
      </c>
      <c r="FX791" s="9" t="e">
        <v>#N/A</v>
      </c>
      <c r="FY791" s="9" t="e">
        <v>#N/A</v>
      </c>
      <c r="FZ791" s="9" t="e">
        <v>#N/A</v>
      </c>
      <c r="GA791" s="9" t="e">
        <v>#N/A</v>
      </c>
      <c r="GB791" s="9" t="e">
        <v>#N/A</v>
      </c>
    </row>
    <row r="792" spans="1:187" x14ac:dyDescent="0.35">
      <c r="A792" s="6">
        <f t="shared" si="149"/>
        <v>45659</v>
      </c>
      <c r="B792" s="13">
        <f t="shared" si="143"/>
        <v>1</v>
      </c>
      <c r="C792" s="13">
        <f t="shared" si="144"/>
        <v>2025</v>
      </c>
      <c r="D792">
        <f t="shared" si="145"/>
        <v>202501</v>
      </c>
      <c r="E792">
        <f t="shared" si="146"/>
        <v>1</v>
      </c>
      <c r="F792">
        <f t="shared" si="147"/>
        <v>202501</v>
      </c>
      <c r="G792" t="s">
        <v>1948</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83.830500000000001</v>
      </c>
      <c r="FP792" s="7">
        <v>76.14</v>
      </c>
      <c r="FQ792" s="9">
        <v>1.2375</v>
      </c>
      <c r="FR792" s="7">
        <f t="shared" si="148"/>
        <v>61.527272727272724</v>
      </c>
      <c r="FT792" s="7">
        <v>4.4000000000000004</v>
      </c>
      <c r="FU792" s="7">
        <v>4.59</v>
      </c>
      <c r="FV792" s="9">
        <v>83.783100000000005</v>
      </c>
      <c r="FX792" s="9">
        <v>75.930000000000007</v>
      </c>
      <c r="FY792" s="9">
        <v>75.010000000000005</v>
      </c>
      <c r="FZ792" s="9">
        <v>73.900000000000006</v>
      </c>
      <c r="GA792" s="9">
        <v>72.040000000000006</v>
      </c>
      <c r="GB792" s="9">
        <v>70.03</v>
      </c>
    </row>
    <row r="793" spans="1:187" x14ac:dyDescent="0.35">
      <c r="A793" s="6">
        <f t="shared" si="149"/>
        <v>45660</v>
      </c>
      <c r="B793" s="13">
        <f t="shared" si="143"/>
        <v>1</v>
      </c>
      <c r="C793" s="13">
        <f t="shared" si="144"/>
        <v>2025</v>
      </c>
      <c r="D793">
        <f t="shared" si="145"/>
        <v>202501</v>
      </c>
      <c r="E793">
        <f t="shared" si="146"/>
        <v>1</v>
      </c>
      <c r="F793">
        <f t="shared" si="147"/>
        <v>202501</v>
      </c>
      <c r="G793" t="s">
        <v>1949</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84.012299999999996</v>
      </c>
      <c r="FP793" s="7">
        <v>76.72</v>
      </c>
      <c r="FQ793" s="9">
        <v>1.2403999999999999</v>
      </c>
      <c r="FR793" s="7">
        <f t="shared" si="148"/>
        <v>61.8510158013544</v>
      </c>
      <c r="FT793" s="7">
        <v>4.43</v>
      </c>
      <c r="FU793" s="7">
        <v>4.5999999999999996</v>
      </c>
      <c r="FV793" s="9">
        <v>83.961100000000002</v>
      </c>
      <c r="FX793" s="9">
        <v>76.510000000000005</v>
      </c>
      <c r="FY793" s="9">
        <v>75.47</v>
      </c>
      <c r="FZ793" s="9">
        <v>74.319999999999993</v>
      </c>
      <c r="GA793" s="9">
        <v>72.349999999999994</v>
      </c>
      <c r="GB793" s="9">
        <v>70.099999999999994</v>
      </c>
    </row>
    <row r="794" spans="1:187" x14ac:dyDescent="0.35">
      <c r="A794" s="6">
        <f t="shared" si="149"/>
        <v>45663</v>
      </c>
      <c r="B794" s="13">
        <f t="shared" si="143"/>
        <v>1</v>
      </c>
      <c r="C794" s="13">
        <f t="shared" si="144"/>
        <v>2025</v>
      </c>
      <c r="D794">
        <f t="shared" si="145"/>
        <v>202501</v>
      </c>
      <c r="E794">
        <f t="shared" si="146"/>
        <v>1</v>
      </c>
      <c r="F794">
        <f t="shared" si="147"/>
        <v>202501</v>
      </c>
      <c r="G794" t="s">
        <v>1950</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84.226399999999998</v>
      </c>
      <c r="FP794" s="7">
        <v>77.27</v>
      </c>
      <c r="FQ794" s="9">
        <v>1.2507999999999999</v>
      </c>
      <c r="FR794" s="7">
        <f t="shared" si="148"/>
        <v>61.77646306363927</v>
      </c>
      <c r="FT794" s="7">
        <v>4.43</v>
      </c>
      <c r="FU794" s="7">
        <v>4.6100000000000003</v>
      </c>
      <c r="FV794" s="9">
        <v>84.186199999999999</v>
      </c>
      <c r="FX794" s="9">
        <v>76.3</v>
      </c>
      <c r="FY794" s="9">
        <v>75.239999999999995</v>
      </c>
      <c r="FZ794" s="9">
        <v>74.16</v>
      </c>
      <c r="GA794" s="9">
        <v>72.319999999999993</v>
      </c>
      <c r="GB794" s="9">
        <v>70.239999999999995</v>
      </c>
    </row>
    <row r="795" spans="1:187" x14ac:dyDescent="0.35">
      <c r="A795" s="6">
        <f t="shared" si="149"/>
        <v>45664</v>
      </c>
      <c r="B795" s="13">
        <f t="shared" si="143"/>
        <v>1</v>
      </c>
      <c r="C795" s="13">
        <f t="shared" si="144"/>
        <v>2025</v>
      </c>
      <c r="D795">
        <f t="shared" si="145"/>
        <v>202501</v>
      </c>
      <c r="E795">
        <f t="shared" si="146"/>
        <v>1</v>
      </c>
      <c r="F795">
        <f t="shared" si="147"/>
        <v>202501</v>
      </c>
      <c r="G795" t="s">
        <v>1951</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84.233699999999999</v>
      </c>
      <c r="FP795" s="7">
        <v>77.84</v>
      </c>
      <c r="FQ795" s="9">
        <v>1.2498</v>
      </c>
      <c r="FR795" s="7">
        <f t="shared" si="148"/>
        <v>62.281965114418306</v>
      </c>
      <c r="FT795" s="7">
        <v>4.47</v>
      </c>
      <c r="FU795" s="7">
        <v>4.68</v>
      </c>
      <c r="FV795" s="9">
        <v>84.201300000000003</v>
      </c>
      <c r="FX795" s="9">
        <v>77.05</v>
      </c>
      <c r="FY795" s="9">
        <v>75.87</v>
      </c>
      <c r="FZ795" s="9">
        <v>74.67</v>
      </c>
      <c r="GA795" s="9">
        <v>72.67</v>
      </c>
      <c r="GB795" s="9">
        <v>70.430000000000007</v>
      </c>
    </row>
    <row r="796" spans="1:187" x14ac:dyDescent="0.35">
      <c r="A796" s="6">
        <f t="shared" si="149"/>
        <v>45665</v>
      </c>
      <c r="B796" s="13">
        <f t="shared" si="143"/>
        <v>1</v>
      </c>
      <c r="C796" s="13">
        <f t="shared" si="144"/>
        <v>2025</v>
      </c>
      <c r="D796">
        <f t="shared" si="145"/>
        <v>202501</v>
      </c>
      <c r="E796">
        <f t="shared" si="146"/>
        <v>1</v>
      </c>
      <c r="F796">
        <f t="shared" si="147"/>
        <v>202501</v>
      </c>
      <c r="G796" t="s">
        <v>1952</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83.542500000000004</v>
      </c>
      <c r="FP796" s="7">
        <v>77.37</v>
      </c>
      <c r="FQ796" s="9">
        <v>1.2342</v>
      </c>
      <c r="FR796" s="7">
        <f t="shared" si="148"/>
        <v>62.688381137579007</v>
      </c>
      <c r="FT796" s="7">
        <v>4.53</v>
      </c>
      <c r="FU796" s="7">
        <v>4.8099999999999996</v>
      </c>
      <c r="FV796" s="9">
        <v>83.504300000000001</v>
      </c>
      <c r="FX796" s="9">
        <v>76.16</v>
      </c>
      <c r="FY796" s="9">
        <v>75.11</v>
      </c>
      <c r="FZ796" s="9">
        <v>74</v>
      </c>
      <c r="GA796" s="9">
        <v>72.12</v>
      </c>
      <c r="GB796" s="9">
        <v>70.010000000000005</v>
      </c>
    </row>
    <row r="797" spans="1:187" x14ac:dyDescent="0.35">
      <c r="A797" s="6">
        <f t="shared" si="149"/>
        <v>45666</v>
      </c>
      <c r="B797" s="13">
        <f t="shared" si="143"/>
        <v>1</v>
      </c>
      <c r="C797" s="13">
        <f t="shared" si="144"/>
        <v>2025</v>
      </c>
      <c r="D797">
        <f t="shared" si="145"/>
        <v>202501</v>
      </c>
      <c r="E797">
        <f t="shared" si="146"/>
        <v>1</v>
      </c>
      <c r="F797">
        <f t="shared" si="147"/>
        <v>202501</v>
      </c>
      <c r="G797" t="s">
        <v>1953</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83.272800000000004</v>
      </c>
      <c r="FP797" s="7">
        <v>78.44</v>
      </c>
      <c r="FQ797" s="9">
        <v>1.2302999999999999</v>
      </c>
      <c r="FR797" s="7">
        <f t="shared" si="148"/>
        <v>63.756807282776556</v>
      </c>
      <c r="FT797" s="7">
        <v>4.5199999999999996</v>
      </c>
      <c r="FU797" s="7">
        <v>4.82</v>
      </c>
      <c r="FV797" s="9">
        <v>83.236000000000004</v>
      </c>
      <c r="FX797" s="9">
        <v>76.92</v>
      </c>
      <c r="FY797" s="9">
        <v>75.709999999999994</v>
      </c>
      <c r="FZ797" s="9">
        <v>74.459999999999994</v>
      </c>
      <c r="GA797" s="9">
        <v>72.41</v>
      </c>
      <c r="GB797" s="9">
        <v>70.11</v>
      </c>
    </row>
    <row r="798" spans="1:187" x14ac:dyDescent="0.35">
      <c r="A798" s="6">
        <f t="shared" si="149"/>
        <v>45667</v>
      </c>
      <c r="B798" s="13">
        <f t="shared" si="143"/>
        <v>1</v>
      </c>
      <c r="C798" s="13">
        <f t="shared" si="144"/>
        <v>2025</v>
      </c>
      <c r="D798">
        <f t="shared" si="145"/>
        <v>202501</v>
      </c>
      <c r="E798">
        <f t="shared" si="146"/>
        <v>1</v>
      </c>
      <c r="F798">
        <f t="shared" si="147"/>
        <v>202501</v>
      </c>
      <c r="G798" t="s">
        <v>1954</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83.027600000000007</v>
      </c>
      <c r="FP798" s="7">
        <v>79.760000000000005</v>
      </c>
      <c r="FQ798" s="9">
        <v>1.2230000000000001</v>
      </c>
      <c r="FR798" s="7">
        <f t="shared" si="148"/>
        <v>65.216680294358142</v>
      </c>
      <c r="FT798" s="7">
        <v>4.54</v>
      </c>
      <c r="FU798" s="7">
        <v>4.8499999999999996</v>
      </c>
      <c r="FV798" s="9">
        <v>82.975700000000003</v>
      </c>
      <c r="FX798" s="9">
        <v>79.760000000000005</v>
      </c>
      <c r="FY798" s="9">
        <v>78.06</v>
      </c>
      <c r="FZ798" s="9">
        <v>76.17</v>
      </c>
      <c r="GA798" s="9">
        <v>73.5</v>
      </c>
      <c r="GB798" s="9">
        <v>70.64</v>
      </c>
    </row>
    <row r="799" spans="1:187" x14ac:dyDescent="0.35">
      <c r="A799" s="6">
        <f t="shared" si="149"/>
        <v>45670</v>
      </c>
      <c r="B799" s="13">
        <f t="shared" si="143"/>
        <v>1</v>
      </c>
      <c r="C799" s="13">
        <f t="shared" si="144"/>
        <v>2025</v>
      </c>
      <c r="D799">
        <f t="shared" si="145"/>
        <v>202501</v>
      </c>
      <c r="E799">
        <f t="shared" si="146"/>
        <v>1</v>
      </c>
      <c r="F799">
        <f t="shared" si="147"/>
        <v>202501</v>
      </c>
      <c r="G799" t="s">
        <v>1955</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82.734899999999996</v>
      </c>
      <c r="FP799" s="7">
        <v>82.69</v>
      </c>
      <c r="FQ799" s="9">
        <v>1.2152000000000001</v>
      </c>
      <c r="FR799" s="7">
        <f t="shared" si="148"/>
        <v>68.046412113232378</v>
      </c>
      <c r="FT799" s="7">
        <v>4.57</v>
      </c>
      <c r="FU799" s="7">
        <v>4.87</v>
      </c>
      <c r="FV799" s="9">
        <v>82.685000000000002</v>
      </c>
      <c r="FX799" s="9">
        <v>81.010000000000005</v>
      </c>
      <c r="FY799" s="9">
        <v>78.52</v>
      </c>
      <c r="FZ799" s="9">
        <v>76.11</v>
      </c>
      <c r="GA799" s="9">
        <v>73.13</v>
      </c>
      <c r="GB799" s="9">
        <v>70.38</v>
      </c>
      <c r="GE799">
        <v>1000</v>
      </c>
    </row>
    <row r="800" spans="1:187" x14ac:dyDescent="0.35">
      <c r="A800" s="6">
        <f t="shared" si="149"/>
        <v>45671</v>
      </c>
      <c r="B800" s="13">
        <f t="shared" si="143"/>
        <v>1</v>
      </c>
      <c r="C800" s="13">
        <f t="shared" si="144"/>
        <v>2025</v>
      </c>
      <c r="D800">
        <f t="shared" si="145"/>
        <v>202501</v>
      </c>
      <c r="E800">
        <f t="shared" si="146"/>
        <v>1</v>
      </c>
      <c r="F800">
        <f t="shared" si="147"/>
        <v>202501</v>
      </c>
      <c r="G800" t="s">
        <v>1956</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82.617199999999997</v>
      </c>
      <c r="FP800" s="7">
        <v>82.39</v>
      </c>
      <c r="FQ800" s="9">
        <v>1.2201</v>
      </c>
      <c r="FR800" s="7">
        <f t="shared" si="148"/>
        <v>67.527251864601268</v>
      </c>
      <c r="FT800" s="7">
        <v>4.62</v>
      </c>
      <c r="FU800" s="7">
        <v>4.91</v>
      </c>
      <c r="FV800" s="9">
        <v>82.582700000000003</v>
      </c>
      <c r="FX800" s="9">
        <v>79.92</v>
      </c>
      <c r="FY800" s="9">
        <v>77.930000000000007</v>
      </c>
      <c r="FZ800" s="9">
        <v>75.88</v>
      </c>
      <c r="GA800" s="9">
        <v>73.260000000000005</v>
      </c>
      <c r="GB800" s="9">
        <v>70.78</v>
      </c>
      <c r="GE800">
        <v>1000</v>
      </c>
    </row>
    <row r="801" spans="1:187" x14ac:dyDescent="0.35">
      <c r="A801" s="6">
        <f t="shared" si="149"/>
        <v>45672</v>
      </c>
      <c r="B801" s="13">
        <f t="shared" si="143"/>
        <v>1</v>
      </c>
      <c r="C801" s="13">
        <f t="shared" si="144"/>
        <v>2025</v>
      </c>
      <c r="D801">
        <f t="shared" si="145"/>
        <v>202501</v>
      </c>
      <c r="E801">
        <f t="shared" si="146"/>
        <v>1</v>
      </c>
      <c r="F801">
        <f t="shared" si="147"/>
        <v>202501</v>
      </c>
      <c r="G801" t="s">
        <v>1957</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82.895200000000003</v>
      </c>
      <c r="FP801" s="7">
        <v>83.48</v>
      </c>
      <c r="FQ801" s="9">
        <v>1.2258</v>
      </c>
      <c r="FR801" s="7">
        <f t="shared" si="148"/>
        <v>68.102463697177356</v>
      </c>
      <c r="FT801" s="7">
        <v>4.45</v>
      </c>
      <c r="FU801" s="7">
        <v>4.7300000000000004</v>
      </c>
      <c r="FV801" s="9">
        <v>82.865499999999997</v>
      </c>
      <c r="FX801" s="9">
        <v>82.03</v>
      </c>
      <c r="FY801" s="9">
        <v>79.48</v>
      </c>
      <c r="FZ801" s="9">
        <v>76.98</v>
      </c>
      <c r="GA801" s="9">
        <v>73.930000000000007</v>
      </c>
      <c r="GB801" s="9">
        <v>71.2</v>
      </c>
      <c r="GE801">
        <v>1000</v>
      </c>
    </row>
    <row r="802" spans="1:187" x14ac:dyDescent="0.35">
      <c r="A802" s="6">
        <f t="shared" si="149"/>
        <v>45673</v>
      </c>
      <c r="B802" s="13">
        <f t="shared" si="143"/>
        <v>1</v>
      </c>
      <c r="C802" s="13">
        <f t="shared" si="144"/>
        <v>2025</v>
      </c>
      <c r="D802">
        <f t="shared" si="145"/>
        <v>202501</v>
      </c>
      <c r="E802">
        <f t="shared" si="146"/>
        <v>1</v>
      </c>
      <c r="F802">
        <f t="shared" si="147"/>
        <v>202501</v>
      </c>
      <c r="G802" t="s">
        <v>1958</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82.7714</v>
      </c>
      <c r="FP802" s="7">
        <v>82.39</v>
      </c>
      <c r="FQ802" s="9">
        <v>1.2235</v>
      </c>
      <c r="FR802" s="7">
        <f t="shared" si="148"/>
        <v>67.339599509603602</v>
      </c>
      <c r="FT802" s="7">
        <v>4.37</v>
      </c>
      <c r="FU802" s="7">
        <v>4.68</v>
      </c>
      <c r="FV802" s="9">
        <v>82.732299999999995</v>
      </c>
      <c r="FX802" s="9">
        <v>81.290000000000006</v>
      </c>
      <c r="FY802" s="9">
        <v>78.72</v>
      </c>
      <c r="FZ802" s="9">
        <v>76.239999999999995</v>
      </c>
      <c r="GA802" s="9">
        <v>73.23</v>
      </c>
      <c r="GB802" s="9">
        <v>70.66</v>
      </c>
      <c r="GE802">
        <v>1000</v>
      </c>
    </row>
    <row r="803" spans="1:187" x14ac:dyDescent="0.35">
      <c r="A803" s="6">
        <f t="shared" si="149"/>
        <v>45674</v>
      </c>
      <c r="B803" s="13">
        <f t="shared" si="143"/>
        <v>1</v>
      </c>
      <c r="C803" s="13">
        <f t="shared" si="144"/>
        <v>2025</v>
      </c>
      <c r="D803">
        <f t="shared" si="145"/>
        <v>202501</v>
      </c>
      <c r="E803">
        <f t="shared" si="146"/>
        <v>1</v>
      </c>
      <c r="F803">
        <f t="shared" si="147"/>
        <v>202501</v>
      </c>
      <c r="G803" t="s">
        <v>1959</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82.534599999999998</v>
      </c>
      <c r="FP803" s="7">
        <v>83.02</v>
      </c>
      <c r="FQ803" s="9">
        <v>1.2198</v>
      </c>
      <c r="FR803" s="7">
        <f t="shared" si="148"/>
        <v>68.060337760288576</v>
      </c>
      <c r="FT803" s="7">
        <v>4.37</v>
      </c>
      <c r="FU803" s="7">
        <v>4.66</v>
      </c>
      <c r="FV803" s="9">
        <v>82.503900000000002</v>
      </c>
      <c r="FX803" s="9">
        <v>80.790000000000006</v>
      </c>
      <c r="FY803" s="9">
        <v>78.430000000000007</v>
      </c>
      <c r="FZ803" s="9">
        <v>75.98</v>
      </c>
      <c r="GA803" s="9">
        <v>73</v>
      </c>
      <c r="GB803" s="9">
        <v>70.53</v>
      </c>
      <c r="GE803">
        <v>1000</v>
      </c>
    </row>
    <row r="804" spans="1:187" x14ac:dyDescent="0.35">
      <c r="A804" s="6">
        <f t="shared" si="149"/>
        <v>45677</v>
      </c>
      <c r="B804" s="13">
        <f t="shared" si="143"/>
        <v>1</v>
      </c>
      <c r="C804" s="13">
        <f t="shared" si="144"/>
        <v>2025</v>
      </c>
      <c r="D804">
        <f t="shared" si="145"/>
        <v>202501</v>
      </c>
      <c r="E804">
        <f t="shared" si="146"/>
        <v>1</v>
      </c>
      <c r="F804">
        <f t="shared" si="147"/>
        <v>202501</v>
      </c>
      <c r="G804" t="s">
        <v>1960</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82.636600000000001</v>
      </c>
      <c r="FP804" s="7">
        <v>81.680000000000007</v>
      </c>
      <c r="FQ804" s="9">
        <v>1.2293000000000001</v>
      </c>
      <c r="FR804" s="7">
        <f t="shared" si="148"/>
        <v>66.444317904498504</v>
      </c>
      <c r="FT804" s="7">
        <v>4.37</v>
      </c>
      <c r="FU804" s="7">
        <v>4.66</v>
      </c>
      <c r="FV804" s="9">
        <v>82.606499999999997</v>
      </c>
      <c r="FX804" s="9">
        <v>80.150000000000006</v>
      </c>
      <c r="FY804" s="9">
        <v>78.13</v>
      </c>
      <c r="FZ804" s="9">
        <v>75.91</v>
      </c>
      <c r="GA804" s="9">
        <v>73.16</v>
      </c>
      <c r="GB804" s="9">
        <v>70.89</v>
      </c>
      <c r="GE804">
        <v>1000</v>
      </c>
    </row>
    <row r="805" spans="1:187" x14ac:dyDescent="0.35">
      <c r="A805" s="6">
        <f t="shared" si="149"/>
        <v>45678</v>
      </c>
      <c r="B805" s="13">
        <f t="shared" si="143"/>
        <v>1</v>
      </c>
      <c r="C805" s="13">
        <f t="shared" si="144"/>
        <v>2025</v>
      </c>
      <c r="D805">
        <f t="shared" si="145"/>
        <v>202501</v>
      </c>
      <c r="E805">
        <f t="shared" si="146"/>
        <v>1</v>
      </c>
      <c r="F805">
        <f t="shared" si="147"/>
        <v>202501</v>
      </c>
      <c r="G805" t="s">
        <v>1961</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82.672700000000006</v>
      </c>
      <c r="FP805" s="7">
        <v>80.569999999999993</v>
      </c>
      <c r="FQ805" s="9">
        <v>1.2299</v>
      </c>
      <c r="FR805" s="7">
        <f t="shared" si="148"/>
        <v>65.509391007398975</v>
      </c>
      <c r="FT805" s="7">
        <v>4.34</v>
      </c>
      <c r="FU805" s="7">
        <v>4.5999999999999996</v>
      </c>
      <c r="FV805" s="9">
        <v>82.643799999999999</v>
      </c>
      <c r="FX805" s="9">
        <v>79.290000000000006</v>
      </c>
      <c r="FY805" s="9">
        <v>77.58</v>
      </c>
      <c r="FZ805" s="9">
        <v>75.58</v>
      </c>
      <c r="GA805" s="9">
        <v>72.91</v>
      </c>
      <c r="GB805" s="9">
        <v>70.61</v>
      </c>
      <c r="GE805">
        <v>1000</v>
      </c>
    </row>
    <row r="806" spans="1:187" x14ac:dyDescent="0.35">
      <c r="A806" s="6">
        <f t="shared" si="149"/>
        <v>45679</v>
      </c>
      <c r="B806" s="13">
        <f t="shared" si="143"/>
        <v>1</v>
      </c>
      <c r="C806" s="13">
        <f t="shared" si="144"/>
        <v>2025</v>
      </c>
      <c r="D806">
        <f t="shared" si="145"/>
        <v>202501</v>
      </c>
      <c r="E806">
        <f t="shared" si="146"/>
        <v>1</v>
      </c>
      <c r="F806">
        <f t="shared" si="147"/>
        <v>202501</v>
      </c>
      <c r="G806" t="s">
        <v>1962</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82.721000000000004</v>
      </c>
      <c r="FP806" s="7">
        <v>80</v>
      </c>
      <c r="FQ806" s="9">
        <v>1.2318</v>
      </c>
      <c r="FR806" s="7">
        <f t="shared" si="148"/>
        <v>64.945608053255398</v>
      </c>
      <c r="FT806" s="7">
        <v>4.37</v>
      </c>
      <c r="FU806" s="7">
        <v>4.6399999999999997</v>
      </c>
      <c r="FV806" s="9">
        <v>82.706699999999998</v>
      </c>
      <c r="FX806" s="9">
        <v>79</v>
      </c>
      <c r="FY806" s="9">
        <v>77.37</v>
      </c>
      <c r="FZ806" s="9">
        <v>75.53</v>
      </c>
      <c r="GA806" s="9">
        <v>72.98</v>
      </c>
      <c r="GB806" s="9">
        <v>70.59</v>
      </c>
      <c r="GE806">
        <v>1000</v>
      </c>
    </row>
    <row r="807" spans="1:187" x14ac:dyDescent="0.35">
      <c r="A807" s="6">
        <f t="shared" si="149"/>
        <v>45680</v>
      </c>
      <c r="B807" s="13">
        <f t="shared" si="143"/>
        <v>1</v>
      </c>
      <c r="C807" s="13">
        <f t="shared" si="144"/>
        <v>2025</v>
      </c>
      <c r="D807">
        <f t="shared" si="145"/>
        <v>202501</v>
      </c>
      <c r="E807">
        <f t="shared" si="146"/>
        <v>1</v>
      </c>
      <c r="F807">
        <f t="shared" si="147"/>
        <v>202501</v>
      </c>
      <c r="G807" t="s">
        <v>1963</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82.854900000000001</v>
      </c>
      <c r="FP807" s="7">
        <v>78.62</v>
      </c>
      <c r="FQ807" s="9">
        <v>1.2323999999999999</v>
      </c>
      <c r="FR807" s="7">
        <f t="shared" si="148"/>
        <v>63.794222654982157</v>
      </c>
      <c r="FT807" s="7">
        <v>4.34</v>
      </c>
      <c r="FU807" s="7">
        <v>4.6399999999999997</v>
      </c>
      <c r="FV807" s="9">
        <v>82.843900000000005</v>
      </c>
      <c r="FX807" s="9">
        <v>78.290000000000006</v>
      </c>
      <c r="FY807" s="9">
        <v>76.91</v>
      </c>
      <c r="FZ807" s="9">
        <v>75.260000000000005</v>
      </c>
      <c r="GA807" s="9">
        <v>72.86</v>
      </c>
      <c r="GB807" s="9">
        <v>70.599999999999994</v>
      </c>
      <c r="GE807">
        <v>1000</v>
      </c>
    </row>
    <row r="808" spans="1:187" x14ac:dyDescent="0.35">
      <c r="A808" s="6">
        <f t="shared" si="149"/>
        <v>45681</v>
      </c>
      <c r="B808" s="13">
        <f t="shared" si="143"/>
        <v>1</v>
      </c>
      <c r="C808" s="13">
        <f t="shared" si="144"/>
        <v>2025</v>
      </c>
      <c r="D808">
        <f t="shared" si="145"/>
        <v>202501</v>
      </c>
      <c r="E808">
        <f t="shared" si="146"/>
        <v>1</v>
      </c>
      <c r="F808">
        <f t="shared" si="147"/>
        <v>202501</v>
      </c>
      <c r="G808" t="s">
        <v>1964</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83.332599999999999</v>
      </c>
      <c r="FP808" s="7">
        <v>78.709999999999994</v>
      </c>
      <c r="FQ808" s="9">
        <v>1.2484</v>
      </c>
      <c r="FR808" s="7">
        <f t="shared" si="148"/>
        <v>63.048702338993913</v>
      </c>
      <c r="FT808" s="7">
        <v>4.34</v>
      </c>
      <c r="FU808" s="7">
        <v>4.6399999999999997</v>
      </c>
      <c r="FV808" s="9">
        <v>83.336500000000001</v>
      </c>
      <c r="FX808" s="9">
        <v>78.5</v>
      </c>
      <c r="FY808" s="9">
        <v>76.790000000000006</v>
      </c>
      <c r="FZ808" s="9">
        <v>75.05</v>
      </c>
      <c r="GA808" s="9">
        <v>72.61</v>
      </c>
      <c r="GB808" s="9">
        <v>70.33</v>
      </c>
      <c r="GE808">
        <v>1000</v>
      </c>
    </row>
    <row r="809" spans="1:187" x14ac:dyDescent="0.35">
      <c r="A809" s="6">
        <f t="shared" si="149"/>
        <v>45684</v>
      </c>
      <c r="B809" s="13">
        <f t="shared" ref="B809" si="150">MONTH(A809)</f>
        <v>1</v>
      </c>
      <c r="C809" s="13">
        <f t="shared" ref="C809" si="151">YEAR(A809)</f>
        <v>2025</v>
      </c>
      <c r="D809">
        <f t="shared" ref="D809" si="152">C809*100+B809</f>
        <v>202501</v>
      </c>
      <c r="E809">
        <f t="shared" ref="E809" si="153">IF(B809&lt;4,1,IF(B809&lt;7,2,IF(B809&lt;10,3,4)))</f>
        <v>1</v>
      </c>
      <c r="F809">
        <f t="shared" ref="F809" si="154">C809*100+E809</f>
        <v>202501</v>
      </c>
      <c r="G809" t="s">
        <v>1967</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83.366399999999999</v>
      </c>
      <c r="FP809" s="7">
        <v>77.3</v>
      </c>
      <c r="FQ809" s="9">
        <v>1.2473000000000001</v>
      </c>
      <c r="FR809" s="7">
        <f t="shared" si="148"/>
        <v>61.97386354525775</v>
      </c>
      <c r="FT809" s="7">
        <v>4.3</v>
      </c>
      <c r="FU809" s="7">
        <v>4.59</v>
      </c>
      <c r="FV809" s="9">
        <v>83.335400000000007</v>
      </c>
      <c r="FX809" s="9">
        <v>77.08</v>
      </c>
      <c r="FY809" s="9">
        <v>75.42</v>
      </c>
      <c r="FZ809" s="9">
        <v>73.73</v>
      </c>
      <c r="GA809" s="9">
        <v>71.489999999999995</v>
      </c>
      <c r="GB809" s="9">
        <v>69.430000000000007</v>
      </c>
      <c r="GE809">
        <v>1000</v>
      </c>
    </row>
    <row r="810" spans="1:187" x14ac:dyDescent="0.35">
      <c r="A810" s="6">
        <f t="shared" si="149"/>
        <v>45685</v>
      </c>
      <c r="B810" s="13">
        <f t="shared" ref="B810" si="155">MONTH(A810)</f>
        <v>1</v>
      </c>
      <c r="C810" s="13">
        <f t="shared" ref="C810" si="156">YEAR(A810)</f>
        <v>2025</v>
      </c>
      <c r="D810">
        <f t="shared" ref="D810" si="157">C810*100+B810</f>
        <v>202501</v>
      </c>
      <c r="E810">
        <f t="shared" ref="E810" si="158">IF(B810&lt;4,1,IF(B810&lt;7,2,IF(B810&lt;10,3,4)))</f>
        <v>1</v>
      </c>
      <c r="F810">
        <f t="shared" ref="F810" si="159">C810*100+E810</f>
        <v>202501</v>
      </c>
      <c r="G810" t="s">
        <v>1968</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83.465900000000005</v>
      </c>
      <c r="FP810" s="7">
        <v>78.010000000000005</v>
      </c>
      <c r="FQ810" s="9">
        <v>1.2432000000000001</v>
      </c>
      <c r="FR810" s="7"/>
      <c r="FT810" s="7">
        <v>4.32</v>
      </c>
      <c r="FU810" s="7">
        <v>4.62</v>
      </c>
      <c r="FV810" s="9">
        <v>83.451499999999996</v>
      </c>
      <c r="FX810" s="9">
        <v>77.489999999999995</v>
      </c>
      <c r="FY810" s="9">
        <v>75.599999999999994</v>
      </c>
      <c r="FZ810" s="9">
        <v>73.650000000000006</v>
      </c>
      <c r="GA810" s="9">
        <v>71.260000000000005</v>
      </c>
      <c r="GB810" s="9">
        <v>69.14</v>
      </c>
      <c r="GE810">
        <v>1000</v>
      </c>
    </row>
    <row r="811" spans="1:187" x14ac:dyDescent="0.35">
      <c r="A811" s="6">
        <f t="shared" si="149"/>
        <v>45686</v>
      </c>
      <c r="B811" s="13">
        <f t="shared" ref="B811:B812" si="160">MONTH(A811)</f>
        <v>1</v>
      </c>
      <c r="C811" s="13">
        <f t="shared" ref="C811:C812" si="161">YEAR(A811)</f>
        <v>2025</v>
      </c>
      <c r="D811">
        <f t="shared" ref="D811:D812" si="162">C811*100+B811</f>
        <v>202501</v>
      </c>
      <c r="E811">
        <f t="shared" ref="E811:E812" si="163">IF(B811&lt;4,1,IF(B811&lt;7,2,IF(B811&lt;10,3,4)))</f>
        <v>1</v>
      </c>
      <c r="F811">
        <f t="shared" ref="F811:F812" si="164">C811*100+E811</f>
        <v>202501</v>
      </c>
      <c r="G811" t="s">
        <v>1992</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83.469700000000003</v>
      </c>
      <c r="FP811" s="7">
        <v>77.02</v>
      </c>
      <c r="FQ811" s="9">
        <v>1.2434000000000001</v>
      </c>
      <c r="FR811" s="7"/>
      <c r="FT811" s="7">
        <v>4.32</v>
      </c>
      <c r="FU811" s="7">
        <v>4.6100000000000003</v>
      </c>
      <c r="FV811" s="9">
        <v>83.461699999999993</v>
      </c>
      <c r="FX811" s="9">
        <v>76.58</v>
      </c>
      <c r="FY811" s="9">
        <v>74.8</v>
      </c>
      <c r="FZ811" s="9">
        <v>73.05</v>
      </c>
      <c r="GA811" s="9">
        <v>70.81</v>
      </c>
      <c r="GB811" s="9">
        <v>68.849999999999994</v>
      </c>
      <c r="GE811">
        <v>1000</v>
      </c>
    </row>
    <row r="812" spans="1:187" x14ac:dyDescent="0.35">
      <c r="A812" s="6">
        <f t="shared" si="149"/>
        <v>45687</v>
      </c>
      <c r="B812" s="13">
        <f t="shared" si="160"/>
        <v>1</v>
      </c>
      <c r="C812" s="13">
        <f t="shared" si="161"/>
        <v>2025</v>
      </c>
      <c r="D812">
        <f t="shared" si="162"/>
        <v>202501</v>
      </c>
      <c r="E812">
        <f t="shared" si="163"/>
        <v>1</v>
      </c>
      <c r="F812">
        <f t="shared" si="164"/>
        <v>202501</v>
      </c>
      <c r="G812" t="s">
        <v>2026</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83.622299999999996</v>
      </c>
      <c r="FP812" s="7">
        <v>77.42</v>
      </c>
      <c r="FQ812" s="9">
        <v>1.2466999999999999</v>
      </c>
      <c r="FT812" s="7">
        <v>4.25</v>
      </c>
      <c r="FU812" s="7">
        <v>4.5599999999999996</v>
      </c>
      <c r="FV812" s="9">
        <v>83.624099999999999</v>
      </c>
      <c r="FX812" s="9">
        <v>76.87</v>
      </c>
      <c r="FY812" s="9">
        <v>75.12</v>
      </c>
      <c r="FZ812" s="9">
        <v>73.37</v>
      </c>
      <c r="GA812" s="9">
        <v>71</v>
      </c>
      <c r="GB812" s="9">
        <v>68.900000000000006</v>
      </c>
      <c r="GE812">
        <v>1000</v>
      </c>
    </row>
    <row r="813" spans="1:187" x14ac:dyDescent="0.35">
      <c r="A813" s="6">
        <f t="shared" si="149"/>
        <v>45688</v>
      </c>
      <c r="B813" s="13">
        <f t="shared" ref="B813:B870" si="165">MONTH(A813)</f>
        <v>1</v>
      </c>
      <c r="C813" s="13">
        <f t="shared" ref="C813:C870" si="166">YEAR(A813)</f>
        <v>2025</v>
      </c>
      <c r="D813">
        <f t="shared" ref="D813:D870" si="167">C813*100+B813</f>
        <v>202501</v>
      </c>
      <c r="E813">
        <f t="shared" ref="E813:E870" si="168">IF(B813&lt;4,1,IF(B813&lt;7,2,IF(B813&lt;10,3,4)))</f>
        <v>1</v>
      </c>
      <c r="F813">
        <f t="shared" ref="F813:F870" si="169">C813*100+E813</f>
        <v>202501</v>
      </c>
      <c r="G813" t="s">
        <v>2027</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83.556200000000004</v>
      </c>
      <c r="FP813" s="7">
        <v>77.11</v>
      </c>
      <c r="FQ813" s="9">
        <v>1.2425999999999999</v>
      </c>
      <c r="FT813" s="7">
        <v>4.21</v>
      </c>
      <c r="FU813" s="7">
        <v>4.54</v>
      </c>
      <c r="FV813" s="9">
        <v>83.555400000000006</v>
      </c>
      <c r="FX813" s="9">
        <v>76.760000000000005</v>
      </c>
      <c r="FY813" s="9">
        <v>74.92</v>
      </c>
      <c r="FZ813" s="9">
        <v>73.17</v>
      </c>
      <c r="GA813" s="9">
        <v>70.819999999999993</v>
      </c>
      <c r="GB813" s="9">
        <v>68.8</v>
      </c>
      <c r="GE813">
        <v>1000</v>
      </c>
    </row>
    <row r="814" spans="1:187" x14ac:dyDescent="0.35">
      <c r="A814" s="6">
        <f t="shared" si="149"/>
        <v>45691</v>
      </c>
      <c r="B814" s="13">
        <f t="shared" si="165"/>
        <v>2</v>
      </c>
      <c r="C814" s="13">
        <f t="shared" si="166"/>
        <v>2025</v>
      </c>
      <c r="D814">
        <f t="shared" si="167"/>
        <v>202502</v>
      </c>
      <c r="E814">
        <f t="shared" si="168"/>
        <v>1</v>
      </c>
      <c r="F814">
        <f t="shared" si="169"/>
        <v>202501</v>
      </c>
      <c r="G814" t="s">
        <v>2028</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83.869200000000006</v>
      </c>
      <c r="FP814" s="7">
        <v>76.489999999999995</v>
      </c>
      <c r="FQ814" s="9">
        <v>1.2412000000000001</v>
      </c>
      <c r="FT814" s="7">
        <v>4.16</v>
      </c>
      <c r="FU814" s="7">
        <v>4.49</v>
      </c>
      <c r="FV814" s="9">
        <v>83.875399999999999</v>
      </c>
      <c r="FX814" s="9">
        <v>75.959999999999994</v>
      </c>
      <c r="FY814" s="9">
        <v>74.41</v>
      </c>
      <c r="FZ814" s="9">
        <v>72.77</v>
      </c>
      <c r="GA814" s="9">
        <v>70.52</v>
      </c>
      <c r="GB814" s="9">
        <v>68.66</v>
      </c>
    </row>
    <row r="815" spans="1:187" x14ac:dyDescent="0.35">
      <c r="A815" s="6">
        <f t="shared" si="149"/>
        <v>45692</v>
      </c>
      <c r="B815" s="13">
        <f t="shared" si="165"/>
        <v>2</v>
      </c>
      <c r="C815" s="13">
        <f t="shared" si="166"/>
        <v>2025</v>
      </c>
      <c r="D815">
        <f t="shared" si="167"/>
        <v>202502</v>
      </c>
      <c r="E815">
        <f t="shared" si="168"/>
        <v>1</v>
      </c>
      <c r="F815">
        <f t="shared" si="169"/>
        <v>202501</v>
      </c>
      <c r="G815" t="s">
        <v>2029</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83.897300000000001</v>
      </c>
      <c r="FP815" s="7">
        <v>76.58</v>
      </c>
      <c r="FQ815" s="9">
        <v>1.2477</v>
      </c>
      <c r="FT815" s="7">
        <v>4.1900000000000004</v>
      </c>
      <c r="FU815" s="7">
        <v>4.5199999999999996</v>
      </c>
      <c r="FV815" s="9">
        <v>83.912300000000002</v>
      </c>
      <c r="FX815" s="9">
        <v>76.2</v>
      </c>
      <c r="FY815" s="9">
        <v>74.92</v>
      </c>
      <c r="FZ815" s="9">
        <v>73.319999999999993</v>
      </c>
      <c r="GA815" s="9">
        <v>71.099999999999994</v>
      </c>
      <c r="GB815" s="9">
        <v>69.11</v>
      </c>
    </row>
    <row r="816" spans="1:187" x14ac:dyDescent="0.35">
      <c r="A816" s="6">
        <f t="shared" si="149"/>
        <v>45693</v>
      </c>
      <c r="B816" s="13">
        <f t="shared" si="165"/>
        <v>2</v>
      </c>
      <c r="C816" s="13">
        <f t="shared" si="166"/>
        <v>2025</v>
      </c>
      <c r="D816">
        <f t="shared" si="167"/>
        <v>202502</v>
      </c>
      <c r="E816">
        <f t="shared" si="168"/>
        <v>1</v>
      </c>
      <c r="F816">
        <f t="shared" si="169"/>
        <v>202501</v>
      </c>
      <c r="G816" t="s">
        <v>2030</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83.938500000000005</v>
      </c>
      <c r="FP816" s="7">
        <v>74.709999999999994</v>
      </c>
      <c r="FQ816" s="9">
        <v>1.2518</v>
      </c>
      <c r="FT816" s="7">
        <v>4.1399999999999997</v>
      </c>
      <c r="FU816" s="7">
        <v>4.43</v>
      </c>
      <c r="FV816" s="9">
        <v>83.937899999999999</v>
      </c>
      <c r="FX816" s="9">
        <v>74.61</v>
      </c>
      <c r="FY816" s="9">
        <v>73.540000000000006</v>
      </c>
      <c r="FZ816" s="9">
        <v>72.099999999999994</v>
      </c>
      <c r="GA816" s="9">
        <v>70.13</v>
      </c>
      <c r="GB816" s="9">
        <v>68.5</v>
      </c>
    </row>
    <row r="817" spans="1:184" x14ac:dyDescent="0.35">
      <c r="A817" s="6">
        <f t="shared" si="149"/>
        <v>45694</v>
      </c>
      <c r="B817" s="13">
        <f t="shared" si="165"/>
        <v>2</v>
      </c>
      <c r="C817" s="13">
        <f t="shared" si="166"/>
        <v>2025</v>
      </c>
      <c r="D817">
        <f t="shared" si="167"/>
        <v>202502</v>
      </c>
      <c r="E817">
        <f t="shared" si="168"/>
        <v>1</v>
      </c>
      <c r="F817">
        <f t="shared" si="169"/>
        <v>202501</v>
      </c>
      <c r="G817" t="s">
        <v>2031</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83.471699999999998</v>
      </c>
      <c r="FP817" s="7">
        <v>74.540000000000006</v>
      </c>
      <c r="FQ817" s="9">
        <v>1.2414000000000001</v>
      </c>
      <c r="FT817" s="7">
        <v>4.16</v>
      </c>
      <c r="FU817" s="7">
        <v>4.4800000000000004</v>
      </c>
      <c r="FV817" s="9">
        <v>83.485699999999994</v>
      </c>
      <c r="FX817" s="9">
        <v>74.290000000000006</v>
      </c>
      <c r="FY817" s="9">
        <v>73.39</v>
      </c>
      <c r="FZ817" s="9">
        <v>72.11</v>
      </c>
      <c r="GA817" s="9">
        <v>70.27</v>
      </c>
      <c r="GB817" s="9">
        <v>68.709999999999994</v>
      </c>
    </row>
    <row r="818" spans="1:184" x14ac:dyDescent="0.35">
      <c r="A818" s="6">
        <f t="shared" si="149"/>
        <v>45695</v>
      </c>
      <c r="B818" s="13">
        <f t="shared" si="165"/>
        <v>2</v>
      </c>
      <c r="C818" s="13">
        <f t="shared" si="166"/>
        <v>2025</v>
      </c>
      <c r="D818">
        <f t="shared" si="167"/>
        <v>202502</v>
      </c>
      <c r="E818">
        <f t="shared" si="168"/>
        <v>1</v>
      </c>
      <c r="F818">
        <f t="shared" si="169"/>
        <v>202501</v>
      </c>
      <c r="G818" t="s">
        <v>2032</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83.620400000000004</v>
      </c>
      <c r="FP818" s="7">
        <v>74.680000000000007</v>
      </c>
      <c r="FQ818" s="9">
        <v>1.2423999999999999</v>
      </c>
      <c r="FT818" s="7">
        <v>4.17</v>
      </c>
      <c r="FU818" s="7">
        <v>4.4800000000000004</v>
      </c>
      <c r="FV818" s="9">
        <v>83.640900000000002</v>
      </c>
      <c r="FX818" s="9">
        <v>74.66</v>
      </c>
      <c r="FY818" s="9">
        <v>73.83</v>
      </c>
      <c r="FZ818" s="9">
        <v>72.569999999999993</v>
      </c>
      <c r="GA818" s="9">
        <v>70.67</v>
      </c>
      <c r="GB818" s="9">
        <v>68.959999999999994</v>
      </c>
    </row>
    <row r="819" spans="1:184" x14ac:dyDescent="0.35">
      <c r="A819" s="6">
        <f t="shared" si="149"/>
        <v>45698</v>
      </c>
      <c r="B819" s="13">
        <f t="shared" si="165"/>
        <v>2</v>
      </c>
      <c r="C819" s="13">
        <f t="shared" si="166"/>
        <v>2025</v>
      </c>
      <c r="D819">
        <f t="shared" si="167"/>
        <v>202502</v>
      </c>
      <c r="E819">
        <f t="shared" si="168"/>
        <v>1</v>
      </c>
      <c r="F819">
        <f t="shared" si="169"/>
        <v>202501</v>
      </c>
      <c r="G819" t="s">
        <v>2033</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83.534300000000002</v>
      </c>
      <c r="FP819" s="7">
        <v>76.23</v>
      </c>
      <c r="FQ819" s="9">
        <v>1.2390000000000001</v>
      </c>
      <c r="FT819" s="7">
        <v>4.1399999999999997</v>
      </c>
      <c r="FU819" s="7">
        <v>4.46</v>
      </c>
      <c r="FV819" s="9">
        <v>83.550299999999993</v>
      </c>
      <c r="FX819" s="9">
        <v>75.87</v>
      </c>
      <c r="FY819" s="9">
        <v>74.959999999999994</v>
      </c>
      <c r="FZ819" s="9">
        <v>73.56</v>
      </c>
      <c r="GA819" s="9">
        <v>71.39</v>
      </c>
      <c r="GB819" s="9">
        <v>69.41</v>
      </c>
    </row>
    <row r="820" spans="1:184" x14ac:dyDescent="0.35">
      <c r="A820" s="6">
        <f t="shared" si="149"/>
        <v>45699</v>
      </c>
      <c r="B820" s="13">
        <f t="shared" si="165"/>
        <v>2</v>
      </c>
      <c r="C820" s="13">
        <f t="shared" si="166"/>
        <v>2025</v>
      </c>
      <c r="D820">
        <f t="shared" si="167"/>
        <v>202502</v>
      </c>
      <c r="E820">
        <f t="shared" si="168"/>
        <v>1</v>
      </c>
      <c r="F820">
        <f t="shared" si="169"/>
        <v>202501</v>
      </c>
      <c r="G820" t="s">
        <v>2034</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83.554599999999994</v>
      </c>
      <c r="FP820" s="7">
        <v>77.650000000000006</v>
      </c>
      <c r="FQ820" s="9">
        <v>1.2405999999999999</v>
      </c>
      <c r="FT820" s="7">
        <v>4.18</v>
      </c>
      <c r="FU820" s="7">
        <v>4.5</v>
      </c>
      <c r="FV820" s="9">
        <v>83.569000000000003</v>
      </c>
      <c r="FX820" s="9">
        <v>77</v>
      </c>
      <c r="FY820" s="9">
        <v>76.150000000000006</v>
      </c>
      <c r="FZ820" s="9">
        <v>74.69</v>
      </c>
      <c r="GA820" s="9">
        <v>72.47</v>
      </c>
      <c r="GB820" s="9">
        <v>70.33</v>
      </c>
    </row>
    <row r="821" spans="1:184" x14ac:dyDescent="0.35">
      <c r="A821" s="6">
        <f t="shared" si="149"/>
        <v>45700</v>
      </c>
      <c r="B821" s="13">
        <f t="shared" si="165"/>
        <v>2</v>
      </c>
      <c r="C821" s="13">
        <f t="shared" si="166"/>
        <v>2025</v>
      </c>
      <c r="D821">
        <f t="shared" si="167"/>
        <v>202502</v>
      </c>
      <c r="E821">
        <f t="shared" si="168"/>
        <v>1</v>
      </c>
      <c r="F821">
        <f t="shared" si="169"/>
        <v>202501</v>
      </c>
      <c r="G821" t="s">
        <v>2035</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83.674000000000007</v>
      </c>
      <c r="FP821" s="7">
        <v>75.38</v>
      </c>
      <c r="FQ821" s="9">
        <v>1.2434000000000001</v>
      </c>
      <c r="FT821" s="7">
        <v>4.1900000000000004</v>
      </c>
      <c r="FU821" s="7">
        <v>4.54</v>
      </c>
      <c r="FV821" s="9">
        <v>83.688800000000001</v>
      </c>
      <c r="FX821" s="9">
        <v>75.180000000000007</v>
      </c>
      <c r="FY821" s="9">
        <v>74.489999999999995</v>
      </c>
      <c r="FZ821" s="9">
        <v>73.209999999999994</v>
      </c>
      <c r="GA821" s="9">
        <v>71.209999999999994</v>
      </c>
      <c r="GB821" s="9">
        <v>69.38</v>
      </c>
    </row>
    <row r="822" spans="1:184" x14ac:dyDescent="0.35">
      <c r="A822" s="6">
        <f t="shared" si="149"/>
        <v>45701</v>
      </c>
      <c r="B822" s="13">
        <f t="shared" si="165"/>
        <v>2</v>
      </c>
      <c r="C822" s="13">
        <f t="shared" si="166"/>
        <v>2025</v>
      </c>
      <c r="D822">
        <f t="shared" si="167"/>
        <v>202502</v>
      </c>
      <c r="E822">
        <f t="shared" si="168"/>
        <v>1</v>
      </c>
      <c r="F822">
        <f t="shared" si="169"/>
        <v>202501</v>
      </c>
      <c r="G822" t="s">
        <v>2036</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83.918499999999995</v>
      </c>
      <c r="FP822" s="7">
        <v>75.61</v>
      </c>
      <c r="FQ822" s="9">
        <v>1.2523</v>
      </c>
      <c r="FT822" s="7">
        <v>4.2300000000000004</v>
      </c>
      <c r="FU822" s="7">
        <v>4.4800000000000004</v>
      </c>
      <c r="FV822" s="9">
        <v>83.936199999999999</v>
      </c>
      <c r="FX822" s="9">
        <v>75.02</v>
      </c>
      <c r="FY822" s="9">
        <v>74.25</v>
      </c>
      <c r="FZ822" s="9">
        <v>72.98</v>
      </c>
      <c r="GA822" s="9">
        <v>71.010000000000005</v>
      </c>
      <c r="GB822" s="9">
        <v>69.13</v>
      </c>
    </row>
    <row r="823" spans="1:184" x14ac:dyDescent="0.35">
      <c r="A823" s="6">
        <f t="shared" si="149"/>
        <v>45702</v>
      </c>
      <c r="B823" s="13">
        <f t="shared" si="165"/>
        <v>2</v>
      </c>
      <c r="C823" s="13">
        <f t="shared" si="166"/>
        <v>2025</v>
      </c>
      <c r="D823">
        <f t="shared" si="167"/>
        <v>202502</v>
      </c>
      <c r="E823">
        <f t="shared" si="168"/>
        <v>1</v>
      </c>
      <c r="F823">
        <f t="shared" si="169"/>
        <v>202501</v>
      </c>
      <c r="G823" t="s">
        <v>2037</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84.135599999999997</v>
      </c>
      <c r="FP823" s="7">
        <v>75.19</v>
      </c>
      <c r="FQ823" s="9">
        <v>1.2618</v>
      </c>
      <c r="FT823" s="7">
        <v>4.21</v>
      </c>
      <c r="FU823" s="7">
        <v>4.51</v>
      </c>
      <c r="FV823" s="9">
        <v>84.158500000000004</v>
      </c>
      <c r="FX823" s="9">
        <v>74.739999999999995</v>
      </c>
      <c r="FY823" s="9">
        <v>74.09</v>
      </c>
      <c r="FZ823" s="9">
        <v>72.91</v>
      </c>
      <c r="GA823" s="9">
        <v>71.040000000000006</v>
      </c>
      <c r="GB823" s="9">
        <v>69.2</v>
      </c>
    </row>
    <row r="824" spans="1:184" x14ac:dyDescent="0.35">
      <c r="A824" s="6">
        <f t="shared" si="149"/>
        <v>45705</v>
      </c>
      <c r="B824" s="13">
        <f t="shared" si="165"/>
        <v>2</v>
      </c>
      <c r="C824" s="13">
        <f t="shared" si="166"/>
        <v>2025</v>
      </c>
      <c r="D824">
        <f t="shared" si="167"/>
        <v>202502</v>
      </c>
      <c r="E824">
        <f t="shared" si="168"/>
        <v>1</v>
      </c>
      <c r="F824">
        <f t="shared" si="169"/>
        <v>202501</v>
      </c>
      <c r="G824" t="s">
        <v>2038</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84.195400000000006</v>
      </c>
      <c r="FP824" s="7">
        <v>75.81</v>
      </c>
      <c r="FQ824" s="9">
        <v>1.2606999999999999</v>
      </c>
      <c r="FT824" s="7">
        <v>4.22</v>
      </c>
      <c r="FU824" s="7">
        <v>4.53</v>
      </c>
      <c r="FV824" s="9">
        <v>84.219099999999997</v>
      </c>
      <c r="FX824" s="9">
        <v>75.22</v>
      </c>
      <c r="FY824" s="9">
        <v>74.55</v>
      </c>
      <c r="FZ824" s="9">
        <v>73.319999999999993</v>
      </c>
      <c r="GA824" s="9">
        <v>71.349999999999994</v>
      </c>
      <c r="GB824" s="9">
        <v>69.52</v>
      </c>
    </row>
    <row r="825" spans="1:184" x14ac:dyDescent="0.35">
      <c r="A825" s="6">
        <f t="shared" si="149"/>
        <v>45706</v>
      </c>
      <c r="B825" s="13">
        <f t="shared" si="165"/>
        <v>2</v>
      </c>
      <c r="C825" s="13">
        <f t="shared" si="166"/>
        <v>2025</v>
      </c>
      <c r="D825">
        <f t="shared" si="167"/>
        <v>202502</v>
      </c>
      <c r="E825">
        <f t="shared" si="168"/>
        <v>1</v>
      </c>
      <c r="F825">
        <f t="shared" si="169"/>
        <v>202501</v>
      </c>
      <c r="G825" t="s">
        <v>2039</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84.32</v>
      </c>
      <c r="FP825" s="7">
        <v>76.459999999999994</v>
      </c>
      <c r="FQ825" s="9">
        <v>1.2615000000000001</v>
      </c>
      <c r="FT825" s="7">
        <v>4.24</v>
      </c>
      <c r="FU825" s="7">
        <v>4.5599999999999996</v>
      </c>
      <c r="FV825" s="9">
        <v>84.3536</v>
      </c>
      <c r="FX825" s="9">
        <v>75.84</v>
      </c>
      <c r="FY825" s="9">
        <v>74.989999999999995</v>
      </c>
      <c r="FZ825" s="9">
        <v>73.66</v>
      </c>
      <c r="GA825" s="9">
        <v>71.56</v>
      </c>
      <c r="GB825" s="9">
        <v>69.540000000000006</v>
      </c>
    </row>
    <row r="826" spans="1:184" x14ac:dyDescent="0.35">
      <c r="A826" s="6">
        <f t="shared" si="149"/>
        <v>45707</v>
      </c>
      <c r="B826" s="13">
        <f t="shared" si="165"/>
        <v>2</v>
      </c>
      <c r="C826" s="13">
        <f t="shared" si="166"/>
        <v>2025</v>
      </c>
      <c r="D826">
        <f t="shared" si="167"/>
        <v>202502</v>
      </c>
      <c r="E826">
        <f t="shared" si="168"/>
        <v>1</v>
      </c>
      <c r="F826">
        <f t="shared" si="169"/>
        <v>202501</v>
      </c>
      <c r="G826" t="s">
        <v>2040</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84.345799999999997</v>
      </c>
      <c r="FP826" s="7">
        <v>76.34</v>
      </c>
      <c r="FQ826" s="9">
        <v>1.2589999999999999</v>
      </c>
      <c r="FT826" s="7">
        <v>4.28</v>
      </c>
      <c r="FU826" s="7">
        <v>4.62</v>
      </c>
      <c r="FV826" s="9">
        <v>84.369299999999996</v>
      </c>
      <c r="FX826" s="9">
        <v>76.040000000000006</v>
      </c>
      <c r="FY826" s="9">
        <v>75.239999999999995</v>
      </c>
      <c r="FZ826" s="9">
        <v>73.900000000000006</v>
      </c>
      <c r="GA826" s="9">
        <v>71.8</v>
      </c>
      <c r="GB826" s="9">
        <v>69.72</v>
      </c>
    </row>
    <row r="827" spans="1:184" x14ac:dyDescent="0.35">
      <c r="A827" s="6">
        <f t="shared" si="149"/>
        <v>45708</v>
      </c>
      <c r="B827" s="13">
        <f t="shared" si="165"/>
        <v>2</v>
      </c>
      <c r="C827" s="13">
        <f t="shared" si="166"/>
        <v>2025</v>
      </c>
      <c r="D827">
        <f t="shared" si="167"/>
        <v>202502</v>
      </c>
      <c r="E827">
        <f t="shared" si="168"/>
        <v>1</v>
      </c>
      <c r="F827">
        <f t="shared" si="169"/>
        <v>202501</v>
      </c>
      <c r="G827" t="s">
        <v>2041</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84.358999999999995</v>
      </c>
      <c r="FP827" s="7">
        <v>76.95</v>
      </c>
      <c r="FQ827" s="9">
        <v>1.2641</v>
      </c>
      <c r="FT827" s="7">
        <v>4.28</v>
      </c>
      <c r="FU827" s="7">
        <v>4.6100000000000003</v>
      </c>
      <c r="FV827" s="9">
        <v>84.379199999999997</v>
      </c>
      <c r="FX827" s="9">
        <v>76.48</v>
      </c>
      <c r="FY827" s="9">
        <v>75.61</v>
      </c>
      <c r="FZ827" s="9">
        <v>74.3</v>
      </c>
      <c r="GA827" s="9">
        <v>72.17</v>
      </c>
      <c r="GB827" s="9">
        <v>70.05</v>
      </c>
    </row>
    <row r="828" spans="1:184" x14ac:dyDescent="0.35">
      <c r="A828" s="6">
        <f t="shared" si="149"/>
        <v>45709</v>
      </c>
      <c r="B828" s="13">
        <f t="shared" si="165"/>
        <v>2</v>
      </c>
      <c r="C828" s="13">
        <f t="shared" si="166"/>
        <v>2025</v>
      </c>
      <c r="D828">
        <f t="shared" si="167"/>
        <v>202502</v>
      </c>
      <c r="E828">
        <f t="shared" si="168"/>
        <v>1</v>
      </c>
      <c r="F828">
        <f t="shared" si="169"/>
        <v>202501</v>
      </c>
      <c r="G828" t="s">
        <v>2042</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84.436800000000005</v>
      </c>
      <c r="FP828" s="7">
        <v>74.88</v>
      </c>
      <c r="FQ828" s="9">
        <v>1.2638</v>
      </c>
      <c r="FT828" s="7">
        <v>4.22</v>
      </c>
      <c r="FU828" s="7">
        <v>4.5599999999999996</v>
      </c>
      <c r="FV828" s="9">
        <v>84.458699999999993</v>
      </c>
      <c r="FX828" s="9">
        <v>74.430000000000007</v>
      </c>
      <c r="FY828" s="9">
        <v>73.680000000000007</v>
      </c>
      <c r="FZ828" s="9">
        <v>72.510000000000005</v>
      </c>
      <c r="GA828" s="9">
        <v>70.64</v>
      </c>
      <c r="GB828" s="9">
        <v>68.92</v>
      </c>
    </row>
    <row r="829" spans="1:184" x14ac:dyDescent="0.35">
      <c r="A829" s="6">
        <f t="shared" si="149"/>
        <v>45712</v>
      </c>
      <c r="B829" s="13">
        <f t="shared" si="165"/>
        <v>2</v>
      </c>
      <c r="C829" s="13">
        <f t="shared" si="166"/>
        <v>2025</v>
      </c>
      <c r="D829">
        <f t="shared" si="167"/>
        <v>202502</v>
      </c>
      <c r="E829">
        <f t="shared" si="168"/>
        <v>1</v>
      </c>
      <c r="F829">
        <f t="shared" si="169"/>
        <v>202501</v>
      </c>
      <c r="G829" t="s">
        <v>2043</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84.248099999999994</v>
      </c>
      <c r="FP829" s="7">
        <v>74.89</v>
      </c>
      <c r="FQ829" s="9">
        <v>1.2621</v>
      </c>
      <c r="FT829" s="7">
        <v>4.24</v>
      </c>
      <c r="FU829" s="7">
        <v>4.57</v>
      </c>
      <c r="FV829" s="9">
        <v>84.264399999999995</v>
      </c>
      <c r="FX829" s="9">
        <v>74.78</v>
      </c>
      <c r="FY829" s="9">
        <v>73.89</v>
      </c>
      <c r="FZ829" s="9">
        <v>72.66</v>
      </c>
      <c r="GA829" s="9">
        <v>70.72</v>
      </c>
      <c r="GB829" s="9">
        <v>68.959999999999994</v>
      </c>
    </row>
    <row r="830" spans="1:184" x14ac:dyDescent="0.35">
      <c r="A830" s="6">
        <f t="shared" si="149"/>
        <v>45713</v>
      </c>
      <c r="B830" s="13">
        <f t="shared" si="165"/>
        <v>2</v>
      </c>
      <c r="C830" s="13">
        <f t="shared" si="166"/>
        <v>2025</v>
      </c>
      <c r="D830">
        <f t="shared" si="167"/>
        <v>202502</v>
      </c>
      <c r="E830">
        <f t="shared" si="168"/>
        <v>1</v>
      </c>
      <c r="F830">
        <f t="shared" si="169"/>
        <v>202501</v>
      </c>
      <c r="G830" t="s">
        <v>2044</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84.387900000000002</v>
      </c>
      <c r="FP830" s="7">
        <v>73.11</v>
      </c>
      <c r="FQ830" s="9">
        <v>1.2655000000000001</v>
      </c>
      <c r="FT830" s="7">
        <v>4.17</v>
      </c>
      <c r="FU830" s="7">
        <v>4.51</v>
      </c>
      <c r="FV830" s="9">
        <v>84.395099999999999</v>
      </c>
      <c r="FX830" s="9">
        <v>73.02</v>
      </c>
      <c r="FY830" s="9">
        <v>72.09</v>
      </c>
      <c r="FZ830" s="9">
        <v>70.94</v>
      </c>
      <c r="GA830" s="9">
        <v>69.209999999999994</v>
      </c>
      <c r="GB830" s="9">
        <v>67.87</v>
      </c>
    </row>
    <row r="831" spans="1:184" x14ac:dyDescent="0.35">
      <c r="A831" s="6">
        <f t="shared" si="149"/>
        <v>45714</v>
      </c>
      <c r="B831" s="13">
        <f t="shared" si="165"/>
        <v>2</v>
      </c>
      <c r="C831" s="13">
        <f t="shared" si="166"/>
        <v>2025</v>
      </c>
      <c r="D831">
        <f t="shared" si="167"/>
        <v>202502</v>
      </c>
      <c r="E831">
        <f t="shared" si="168"/>
        <v>1</v>
      </c>
      <c r="F831">
        <f t="shared" si="169"/>
        <v>202501</v>
      </c>
      <c r="G831" t="s">
        <v>2045</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84.648399999999995</v>
      </c>
      <c r="FP831" s="7">
        <v>73.489999999999995</v>
      </c>
      <c r="FQ831" s="9">
        <v>1.2695000000000001</v>
      </c>
      <c r="FT831" s="7">
        <v>4.18</v>
      </c>
      <c r="FU831" s="7">
        <v>4.5</v>
      </c>
      <c r="FV831" s="9">
        <v>84.658000000000001</v>
      </c>
      <c r="FX831" s="9">
        <v>72.53</v>
      </c>
      <c r="FY831" s="9">
        <v>71.61</v>
      </c>
      <c r="FZ831" s="9">
        <v>70.37</v>
      </c>
      <c r="GA831" s="9">
        <v>68.650000000000006</v>
      </c>
      <c r="GB831" s="9">
        <v>67.400000000000006</v>
      </c>
    </row>
    <row r="832" spans="1:184" x14ac:dyDescent="0.35">
      <c r="A832" s="6">
        <f t="shared" si="149"/>
        <v>45715</v>
      </c>
      <c r="B832" s="13">
        <f t="shared" si="165"/>
        <v>2</v>
      </c>
      <c r="C832" s="13">
        <f t="shared" si="166"/>
        <v>2025</v>
      </c>
      <c r="D832">
        <f t="shared" si="167"/>
        <v>202502</v>
      </c>
      <c r="E832">
        <f t="shared" si="168"/>
        <v>1</v>
      </c>
      <c r="F832">
        <f t="shared" si="169"/>
        <v>202501</v>
      </c>
      <c r="G832" t="s">
        <v>2046</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84.691299999999998</v>
      </c>
      <c r="FP832" s="7">
        <v>75.010000000000005</v>
      </c>
      <c r="FQ832" s="9">
        <v>1.2627999999999999</v>
      </c>
      <c r="FT832" s="7">
        <v>4.1900000000000004</v>
      </c>
      <c r="FU832" s="7">
        <v>4.5199999999999996</v>
      </c>
      <c r="FV832" s="9">
        <v>84.697699999999998</v>
      </c>
      <c r="FX832" s="9">
        <v>74.040000000000006</v>
      </c>
      <c r="FY832" s="9">
        <v>73.06</v>
      </c>
      <c r="FZ832" s="9">
        <v>71.62</v>
      </c>
      <c r="GA832" s="9">
        <v>69.650000000000006</v>
      </c>
      <c r="GB832" s="9">
        <v>68.040000000000006</v>
      </c>
    </row>
    <row r="833" spans="1:184" x14ac:dyDescent="0.35">
      <c r="A833" s="6">
        <f t="shared" si="149"/>
        <v>45716</v>
      </c>
      <c r="B833" s="13">
        <f t="shared" si="165"/>
        <v>2</v>
      </c>
      <c r="C833" s="13">
        <f t="shared" si="166"/>
        <v>2025</v>
      </c>
      <c r="D833">
        <f t="shared" si="167"/>
        <v>202502</v>
      </c>
      <c r="E833">
        <f t="shared" si="168"/>
        <v>1</v>
      </c>
      <c r="F833">
        <f t="shared" si="169"/>
        <v>202501</v>
      </c>
      <c r="G833" t="s">
        <v>2047</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84.559299999999993</v>
      </c>
      <c r="FP833" s="7">
        <v>74.760000000000005</v>
      </c>
      <c r="FQ833" s="9">
        <v>1.2592000000000001</v>
      </c>
      <c r="FT833" s="7">
        <v>4.17</v>
      </c>
      <c r="FU833" s="7">
        <v>4.4800000000000004</v>
      </c>
      <c r="FV833" s="9">
        <v>84.557699999999997</v>
      </c>
      <c r="FX833" s="9">
        <v>73.180000000000007</v>
      </c>
      <c r="FY833" s="9">
        <v>72.28</v>
      </c>
      <c r="FZ833" s="9">
        <v>70.849999999999994</v>
      </c>
      <c r="GA833" s="9">
        <v>68.95</v>
      </c>
      <c r="GB833" s="9">
        <v>67.510000000000005</v>
      </c>
    </row>
    <row r="834" spans="1:184" x14ac:dyDescent="0.35">
      <c r="A834" s="6">
        <f t="shared" si="149"/>
        <v>45719</v>
      </c>
      <c r="B834" s="13">
        <f t="shared" si="165"/>
        <v>3</v>
      </c>
      <c r="C834" s="13">
        <f t="shared" si="166"/>
        <v>2025</v>
      </c>
      <c r="D834">
        <f t="shared" si="167"/>
        <v>202503</v>
      </c>
      <c r="E834">
        <f t="shared" si="168"/>
        <v>1</v>
      </c>
      <c r="F834">
        <f t="shared" si="169"/>
        <v>202501</v>
      </c>
      <c r="G834" t="s">
        <v>2048</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84.8994</v>
      </c>
      <c r="FP834" s="7">
        <v>72.849999999999994</v>
      </c>
      <c r="FQ834" s="9">
        <v>1.2699</v>
      </c>
      <c r="FT834" s="7">
        <v>4.22</v>
      </c>
      <c r="FU834" s="7">
        <v>4.57</v>
      </c>
      <c r="FV834" s="9">
        <v>84.8947</v>
      </c>
      <c r="FX834" s="9">
        <v>71.62</v>
      </c>
      <c r="FY834" s="9">
        <v>70.760000000000005</v>
      </c>
      <c r="FZ834" s="9">
        <v>69.63</v>
      </c>
      <c r="GA834" s="9">
        <v>68.19</v>
      </c>
      <c r="GB834" s="9">
        <v>67.11</v>
      </c>
    </row>
    <row r="835" spans="1:184" x14ac:dyDescent="0.35">
      <c r="A835" s="6">
        <f t="shared" si="149"/>
        <v>45720</v>
      </c>
      <c r="B835" s="13">
        <f t="shared" si="165"/>
        <v>3</v>
      </c>
      <c r="C835" s="13">
        <f t="shared" si="166"/>
        <v>2025</v>
      </c>
      <c r="D835">
        <f t="shared" si="167"/>
        <v>202503</v>
      </c>
      <c r="E835">
        <f t="shared" si="168"/>
        <v>1</v>
      </c>
      <c r="F835">
        <f t="shared" si="169"/>
        <v>202501</v>
      </c>
      <c r="G835" t="s">
        <v>2049</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84.806399999999996</v>
      </c>
      <c r="FP835" s="7">
        <v>72.31</v>
      </c>
      <c r="FQ835" s="9">
        <v>1.2716000000000001</v>
      </c>
      <c r="FT835" s="7">
        <v>4.2</v>
      </c>
      <c r="FU835" s="7">
        <v>4.5599999999999996</v>
      </c>
      <c r="FV835" s="9">
        <v>84.786199999999994</v>
      </c>
      <c r="FX835" s="9">
        <v>71.040000000000006</v>
      </c>
      <c r="FY835" s="9">
        <v>70.16</v>
      </c>
      <c r="FZ835" s="9">
        <v>69.12</v>
      </c>
      <c r="GA835" s="9">
        <v>67.900000000000006</v>
      </c>
      <c r="GB835" s="9">
        <v>66.989999999999995</v>
      </c>
    </row>
    <row r="836" spans="1:184" x14ac:dyDescent="0.35">
      <c r="A836" s="6">
        <f t="shared" si="149"/>
        <v>45721</v>
      </c>
      <c r="B836" s="13">
        <f t="shared" si="165"/>
        <v>3</v>
      </c>
      <c r="C836" s="13">
        <f t="shared" si="166"/>
        <v>2025</v>
      </c>
      <c r="D836">
        <f t="shared" si="167"/>
        <v>202503</v>
      </c>
      <c r="E836">
        <f t="shared" si="168"/>
        <v>1</v>
      </c>
      <c r="F836">
        <f t="shared" si="169"/>
        <v>202501</v>
      </c>
      <c r="G836" t="s">
        <v>2050</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84.772800000000004</v>
      </c>
      <c r="FP836" s="7">
        <v>70.92</v>
      </c>
      <c r="FQ836" s="9">
        <v>1.2867999999999999</v>
      </c>
      <c r="FT836" s="7">
        <v>4.29</v>
      </c>
      <c r="FU836" s="7">
        <v>4.7</v>
      </c>
      <c r="FV836" s="9">
        <v>84.756299999999996</v>
      </c>
      <c r="FX836" s="9">
        <v>69.3</v>
      </c>
      <c r="FY836" s="9">
        <v>68.56</v>
      </c>
      <c r="FZ836" s="9">
        <v>67.62</v>
      </c>
      <c r="GA836" s="9">
        <v>66.58</v>
      </c>
      <c r="GB836" s="9">
        <v>65.92</v>
      </c>
    </row>
    <row r="837" spans="1:184" x14ac:dyDescent="0.35">
      <c r="A837" s="6">
        <f t="shared" si="149"/>
        <v>45722</v>
      </c>
      <c r="B837" s="13">
        <f t="shared" si="165"/>
        <v>3</v>
      </c>
      <c r="C837" s="13">
        <f t="shared" si="166"/>
        <v>2025</v>
      </c>
      <c r="D837">
        <f t="shared" si="167"/>
        <v>202503</v>
      </c>
      <c r="E837">
        <f t="shared" si="168"/>
        <v>1</v>
      </c>
      <c r="F837">
        <f t="shared" si="169"/>
        <v>202501</v>
      </c>
      <c r="G837" t="s">
        <v>2051</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84.688599999999994</v>
      </c>
      <c r="FP837" s="7">
        <v>71.08</v>
      </c>
      <c r="FQ837" s="9">
        <v>1.2890999999999999</v>
      </c>
      <c r="FT837" s="7">
        <v>4.2300000000000004</v>
      </c>
      <c r="FU837" s="7">
        <v>4.68</v>
      </c>
      <c r="FV837" s="9">
        <v>84.686499999999995</v>
      </c>
      <c r="FX837" s="9">
        <v>69.459999999999994</v>
      </c>
      <c r="FY837" s="9">
        <v>68.58</v>
      </c>
      <c r="FZ837" s="9">
        <v>67.55</v>
      </c>
      <c r="GA837" s="9">
        <v>66.430000000000007</v>
      </c>
      <c r="GB837" s="9">
        <v>65.760000000000005</v>
      </c>
    </row>
    <row r="838" spans="1:184" x14ac:dyDescent="0.35">
      <c r="A838" s="6">
        <f t="shared" si="149"/>
        <v>45723</v>
      </c>
      <c r="B838" s="13">
        <f t="shared" si="165"/>
        <v>3</v>
      </c>
      <c r="C838" s="13">
        <f t="shared" si="166"/>
        <v>2025</v>
      </c>
      <c r="D838">
        <f t="shared" si="167"/>
        <v>202503</v>
      </c>
      <c r="E838">
        <f t="shared" si="168"/>
        <v>1</v>
      </c>
      <c r="F838">
        <f t="shared" si="169"/>
        <v>202501</v>
      </c>
      <c r="G838" t="s">
        <v>2052</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84.672799999999995</v>
      </c>
      <c r="FP838" s="7">
        <v>72.489999999999995</v>
      </c>
      <c r="FQ838" s="9">
        <v>1.2924</v>
      </c>
      <c r="FT838" s="7">
        <v>4.2</v>
      </c>
      <c r="FU838" s="7">
        <v>4.66</v>
      </c>
      <c r="FV838" s="9">
        <v>84.666600000000003</v>
      </c>
      <c r="FX838" s="9">
        <v>70.36</v>
      </c>
      <c r="FY838" s="9">
        <v>69.45</v>
      </c>
      <c r="FZ838" s="9">
        <v>68.37</v>
      </c>
      <c r="GA838" s="9">
        <v>67.22</v>
      </c>
      <c r="GB838" s="9">
        <v>66.45</v>
      </c>
    </row>
    <row r="839" spans="1:184" x14ac:dyDescent="0.35">
      <c r="A839" s="6">
        <f t="shared" si="149"/>
        <v>45726</v>
      </c>
      <c r="B839" s="13">
        <f t="shared" si="165"/>
        <v>3</v>
      </c>
      <c r="C839" s="13">
        <f t="shared" si="166"/>
        <v>2025</v>
      </c>
      <c r="D839">
        <f t="shared" si="167"/>
        <v>202503</v>
      </c>
      <c r="E839">
        <f t="shared" si="168"/>
        <v>1</v>
      </c>
      <c r="F839">
        <f t="shared" si="169"/>
        <v>202501</v>
      </c>
      <c r="G839" t="s">
        <v>2053</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84.742599999999996</v>
      </c>
      <c r="FP839" s="7">
        <v>71.08</v>
      </c>
      <c r="FQ839" s="9">
        <v>1.2904</v>
      </c>
      <c r="FT839" s="7">
        <v>4.2</v>
      </c>
      <c r="FU839" s="7">
        <v>4.6399999999999997</v>
      </c>
      <c r="FV839" s="9">
        <v>84.729200000000006</v>
      </c>
      <c r="FX839" s="9">
        <v>69.28</v>
      </c>
      <c r="FY839" s="9">
        <v>68.33</v>
      </c>
      <c r="FZ839" s="9">
        <v>67.209999999999994</v>
      </c>
      <c r="GA839" s="9">
        <v>66.069999999999993</v>
      </c>
      <c r="GB839" s="9">
        <v>65.44</v>
      </c>
    </row>
    <row r="840" spans="1:184" x14ac:dyDescent="0.35">
      <c r="A840" s="6">
        <f t="shared" si="149"/>
        <v>45727</v>
      </c>
      <c r="B840" s="13">
        <f t="shared" si="165"/>
        <v>3</v>
      </c>
      <c r="C840" s="13">
        <f t="shared" si="166"/>
        <v>2025</v>
      </c>
      <c r="D840">
        <f t="shared" si="167"/>
        <v>202503</v>
      </c>
      <c r="E840">
        <f t="shared" si="168"/>
        <v>1</v>
      </c>
      <c r="F840">
        <f t="shared" si="169"/>
        <v>202501</v>
      </c>
      <c r="G840" t="s">
        <v>2054</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84.656599999999997</v>
      </c>
      <c r="FP840" s="7">
        <v>71.510000000000005</v>
      </c>
      <c r="FQ840" s="9">
        <v>1.2946</v>
      </c>
      <c r="FT840" s="7">
        <v>4.1900000000000004</v>
      </c>
      <c r="FU840" s="7">
        <v>4.68</v>
      </c>
      <c r="FV840" s="9">
        <v>84.631</v>
      </c>
      <c r="FX840" s="9">
        <v>69.56</v>
      </c>
      <c r="FY840" s="9">
        <v>68.569999999999993</v>
      </c>
      <c r="FZ840" s="9">
        <v>67.41</v>
      </c>
      <c r="GA840" s="9">
        <v>66.22</v>
      </c>
      <c r="GB840" s="9">
        <v>65.53</v>
      </c>
    </row>
    <row r="841" spans="1:184" x14ac:dyDescent="0.35">
      <c r="A841" s="6">
        <f t="shared" si="149"/>
        <v>45728</v>
      </c>
      <c r="B841" s="13">
        <f t="shared" si="165"/>
        <v>3</v>
      </c>
      <c r="C841" s="13">
        <f t="shared" si="166"/>
        <v>2025</v>
      </c>
      <c r="D841">
        <f t="shared" si="167"/>
        <v>202503</v>
      </c>
      <c r="E841">
        <f t="shared" si="168"/>
        <v>1</v>
      </c>
      <c r="F841">
        <f t="shared" si="169"/>
        <v>202501</v>
      </c>
      <c r="G841" t="s">
        <v>2055</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84.832700000000003</v>
      </c>
      <c r="FP841" s="7">
        <v>72.36</v>
      </c>
      <c r="FQ841" s="9">
        <v>1.2968</v>
      </c>
      <c r="FT841" s="7">
        <v>4.24</v>
      </c>
      <c r="FU841" s="7">
        <v>4.72</v>
      </c>
      <c r="FV841" s="9">
        <v>84.813800000000001</v>
      </c>
      <c r="FX841" s="9">
        <v>70.95</v>
      </c>
      <c r="FY841" s="9">
        <v>69.959999999999994</v>
      </c>
      <c r="FZ841" s="9">
        <v>68.75</v>
      </c>
      <c r="GA841" s="9">
        <v>67.459999999999994</v>
      </c>
      <c r="GB841" s="9">
        <v>66.53</v>
      </c>
    </row>
    <row r="842" spans="1:184" x14ac:dyDescent="0.35">
      <c r="A842" s="6">
        <f t="shared" si="149"/>
        <v>45729</v>
      </c>
      <c r="B842" s="13">
        <f t="shared" si="165"/>
        <v>3</v>
      </c>
      <c r="C842" s="13">
        <f t="shared" si="166"/>
        <v>2025</v>
      </c>
      <c r="D842">
        <f t="shared" si="167"/>
        <v>202503</v>
      </c>
      <c r="E842">
        <f t="shared" si="168"/>
        <v>1</v>
      </c>
      <c r="F842">
        <f t="shared" si="169"/>
        <v>202501</v>
      </c>
      <c r="G842" t="s">
        <v>2056</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84.918599999999998</v>
      </c>
      <c r="FP842" s="7">
        <v>70.819999999999993</v>
      </c>
      <c r="FQ842" s="9">
        <v>1.2943</v>
      </c>
      <c r="FT842" s="7">
        <v>4.1900000000000004</v>
      </c>
      <c r="FU842" s="7">
        <v>4.66</v>
      </c>
      <c r="FV842" s="9">
        <v>84.910600000000002</v>
      </c>
      <c r="FX842" s="9">
        <v>69.88</v>
      </c>
      <c r="FY842" s="9">
        <v>68.94</v>
      </c>
      <c r="FZ842" s="9">
        <v>67.81</v>
      </c>
      <c r="GA842" s="9">
        <v>66.650000000000006</v>
      </c>
      <c r="GB842" s="9">
        <v>65.97</v>
      </c>
    </row>
    <row r="843" spans="1:184" x14ac:dyDescent="0.35">
      <c r="A843" s="6">
        <f t="shared" si="149"/>
        <v>45730</v>
      </c>
      <c r="B843" s="13">
        <f t="shared" si="165"/>
        <v>3</v>
      </c>
      <c r="C843" s="13">
        <f t="shared" si="166"/>
        <v>2025</v>
      </c>
      <c r="D843">
        <f t="shared" si="167"/>
        <v>202503</v>
      </c>
      <c r="E843">
        <f t="shared" si="168"/>
        <v>1</v>
      </c>
      <c r="F843">
        <f t="shared" si="169"/>
        <v>202501</v>
      </c>
      <c r="G843" t="s">
        <v>2057</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84.654799999999994</v>
      </c>
      <c r="FP843" s="7">
        <v>71.94</v>
      </c>
      <c r="FQ843" s="9">
        <v>1.2915000000000001</v>
      </c>
      <c r="FT843" s="7">
        <v>4.1900000000000004</v>
      </c>
      <c r="FU843" s="7">
        <v>4.67</v>
      </c>
      <c r="FV843" s="9">
        <v>84.667500000000004</v>
      </c>
      <c r="FX843" s="9">
        <v>70.58</v>
      </c>
      <c r="FY843" s="9">
        <v>69.55</v>
      </c>
      <c r="FZ843" s="9">
        <v>68.34</v>
      </c>
      <c r="GA843" s="9">
        <v>67.09</v>
      </c>
      <c r="GB843" s="9">
        <v>66.38</v>
      </c>
    </row>
    <row r="844" spans="1:184" x14ac:dyDescent="0.35">
      <c r="A844" s="6">
        <f t="shared" si="149"/>
        <v>45733</v>
      </c>
      <c r="B844" s="13">
        <f t="shared" si="165"/>
        <v>3</v>
      </c>
      <c r="C844" s="13">
        <f t="shared" si="166"/>
        <v>2025</v>
      </c>
      <c r="D844">
        <f t="shared" si="167"/>
        <v>202503</v>
      </c>
      <c r="E844">
        <f t="shared" si="168"/>
        <v>1</v>
      </c>
      <c r="F844">
        <f t="shared" si="169"/>
        <v>202501</v>
      </c>
      <c r="G844" t="s">
        <v>2058</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84.852900000000005</v>
      </c>
      <c r="FP844" s="7">
        <v>71.930000000000007</v>
      </c>
      <c r="FQ844" s="9">
        <v>1.2985</v>
      </c>
      <c r="FT844" s="7">
        <v>4.2</v>
      </c>
      <c r="FU844" s="7">
        <v>4.6500000000000004</v>
      </c>
      <c r="FV844" s="9">
        <v>84.867000000000004</v>
      </c>
      <c r="FX844" s="9">
        <v>71.069999999999993</v>
      </c>
      <c r="FY844" s="9">
        <v>70.12</v>
      </c>
      <c r="FZ844" s="9">
        <v>68.89</v>
      </c>
      <c r="GA844" s="9">
        <v>67.569999999999993</v>
      </c>
      <c r="GB844" s="9">
        <v>66.73</v>
      </c>
    </row>
    <row r="845" spans="1:184" x14ac:dyDescent="0.35">
      <c r="A845" s="6">
        <f t="shared" si="149"/>
        <v>45734</v>
      </c>
      <c r="B845" s="13">
        <f t="shared" si="165"/>
        <v>3</v>
      </c>
      <c r="C845" s="13">
        <f t="shared" si="166"/>
        <v>2025</v>
      </c>
      <c r="D845">
        <f t="shared" si="167"/>
        <v>202503</v>
      </c>
      <c r="E845">
        <f t="shared" si="168"/>
        <v>1</v>
      </c>
      <c r="F845">
        <f t="shared" si="169"/>
        <v>202501</v>
      </c>
      <c r="G845" t="s">
        <v>2059</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84.848100000000002</v>
      </c>
      <c r="FP845" s="7">
        <v>71.930000000000007</v>
      </c>
      <c r="FQ845" s="9">
        <v>1.2985</v>
      </c>
      <c r="FT845" s="7">
        <v>4.2</v>
      </c>
      <c r="FU845" s="7">
        <v>4.6399999999999997</v>
      </c>
      <c r="FV845" s="9">
        <v>84.859700000000004</v>
      </c>
      <c r="FX845" s="9">
        <v>70.56</v>
      </c>
      <c r="FY845" s="9">
        <v>69.7</v>
      </c>
      <c r="FZ845" s="9">
        <v>68.52</v>
      </c>
      <c r="GA845" s="9">
        <v>67.31</v>
      </c>
      <c r="GB845" s="9">
        <v>66.67</v>
      </c>
    </row>
    <row r="846" spans="1:184" x14ac:dyDescent="0.35">
      <c r="A846" s="6">
        <f t="shared" si="149"/>
        <v>45735</v>
      </c>
      <c r="B846" s="13">
        <f t="shared" si="165"/>
        <v>3</v>
      </c>
      <c r="C846" s="13">
        <f t="shared" si="166"/>
        <v>2025</v>
      </c>
      <c r="D846">
        <f t="shared" si="167"/>
        <v>202503</v>
      </c>
      <c r="E846">
        <f t="shared" si="168"/>
        <v>1</v>
      </c>
      <c r="F846">
        <f t="shared" si="169"/>
        <v>202501</v>
      </c>
      <c r="G846" t="s">
        <v>2060</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85.000299999999996</v>
      </c>
      <c r="FP846" s="7">
        <v>71.94</v>
      </c>
      <c r="FQ846" s="9">
        <v>1.2967</v>
      </c>
      <c r="FT846" s="7">
        <v>4.2</v>
      </c>
      <c r="FU846" s="7">
        <v>4.6500000000000004</v>
      </c>
      <c r="FV846" s="9">
        <v>85.015799999999999</v>
      </c>
      <c r="FX846" s="9">
        <v>70.78</v>
      </c>
      <c r="FY846" s="9">
        <v>69.87</v>
      </c>
      <c r="FZ846" s="9">
        <v>68.66</v>
      </c>
      <c r="GA846" s="9">
        <v>67.42</v>
      </c>
      <c r="GB846" s="9">
        <v>66.72</v>
      </c>
    </row>
    <row r="847" spans="1:184" x14ac:dyDescent="0.35">
      <c r="A847" s="6">
        <f t="shared" ref="A847:A876" si="170">+A842+7</f>
        <v>45736</v>
      </c>
      <c r="B847" s="13">
        <f t="shared" si="165"/>
        <v>3</v>
      </c>
      <c r="C847" s="13">
        <f t="shared" si="166"/>
        <v>2025</v>
      </c>
      <c r="D847">
        <f t="shared" si="167"/>
        <v>202503</v>
      </c>
      <c r="E847">
        <f t="shared" si="168"/>
        <v>1</v>
      </c>
      <c r="F847">
        <f t="shared" si="169"/>
        <v>202501</v>
      </c>
      <c r="G847" t="s">
        <v>2061</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85.1858</v>
      </c>
      <c r="FP847" s="7">
        <v>72.61</v>
      </c>
      <c r="FQ847" s="9">
        <v>1.2971999999999999</v>
      </c>
      <c r="FT847" s="7">
        <v>4.26</v>
      </c>
      <c r="FU847" s="7">
        <v>4.66</v>
      </c>
      <c r="FV847" s="9">
        <v>85.199100000000001</v>
      </c>
      <c r="FX847" s="9">
        <v>72</v>
      </c>
      <c r="FY847" s="9">
        <v>70.959999999999994</v>
      </c>
      <c r="FZ847" s="9">
        <v>69.63</v>
      </c>
      <c r="GA847" s="9">
        <v>68.23</v>
      </c>
      <c r="GB847" s="9">
        <v>67.31</v>
      </c>
    </row>
    <row r="848" spans="1:184" x14ac:dyDescent="0.35">
      <c r="A848" s="6">
        <f t="shared" si="170"/>
        <v>45737</v>
      </c>
      <c r="B848" s="13">
        <f t="shared" si="165"/>
        <v>3</v>
      </c>
      <c r="C848" s="13">
        <f t="shared" si="166"/>
        <v>2025</v>
      </c>
      <c r="D848">
        <f t="shared" si="167"/>
        <v>202503</v>
      </c>
      <c r="E848">
        <f t="shared" si="168"/>
        <v>1</v>
      </c>
      <c r="F848">
        <f t="shared" si="169"/>
        <v>202501</v>
      </c>
      <c r="G848" t="s">
        <v>2062</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84.822900000000004</v>
      </c>
      <c r="FP848" s="7">
        <v>72.64</v>
      </c>
      <c r="FQ848" s="9">
        <v>1.2892999999999999</v>
      </c>
      <c r="FT848" s="7">
        <v>4.2699999999999996</v>
      </c>
      <c r="FU848" s="7">
        <v>4.72</v>
      </c>
      <c r="FV848" s="9">
        <v>84.825900000000004</v>
      </c>
      <c r="FX848" s="9">
        <v>72.16</v>
      </c>
      <c r="FY848" s="9">
        <v>71.08</v>
      </c>
      <c r="FZ848" s="9">
        <v>69.69</v>
      </c>
      <c r="GA848" s="9">
        <v>68.19</v>
      </c>
      <c r="GB848" s="9">
        <v>67.17</v>
      </c>
    </row>
    <row r="849" spans="1:184" x14ac:dyDescent="0.35">
      <c r="A849" s="6">
        <f t="shared" si="170"/>
        <v>45740</v>
      </c>
      <c r="B849" s="13">
        <f t="shared" si="165"/>
        <v>3</v>
      </c>
      <c r="C849" s="13">
        <f t="shared" si="166"/>
        <v>2025</v>
      </c>
      <c r="D849">
        <f t="shared" si="167"/>
        <v>202503</v>
      </c>
      <c r="E849">
        <f t="shared" si="168"/>
        <v>1</v>
      </c>
      <c r="F849">
        <f t="shared" si="169"/>
        <v>202501</v>
      </c>
      <c r="G849" t="s">
        <v>2063</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84.998000000000005</v>
      </c>
      <c r="FP849" s="7">
        <v>73.959999999999994</v>
      </c>
      <c r="FQ849" s="9">
        <v>1.2910999999999999</v>
      </c>
      <c r="FT849" s="7">
        <v>4.2699999999999996</v>
      </c>
      <c r="FU849" s="7">
        <v>4.72</v>
      </c>
      <c r="FV849" s="9">
        <v>85.005399999999995</v>
      </c>
      <c r="FX849" s="9">
        <v>73</v>
      </c>
      <c r="FY849" s="9">
        <v>71.8</v>
      </c>
      <c r="FZ849" s="9">
        <v>70.31</v>
      </c>
      <c r="GA849" s="9">
        <v>68.67</v>
      </c>
      <c r="GB849" s="9">
        <v>67.52</v>
      </c>
    </row>
    <row r="850" spans="1:184" x14ac:dyDescent="0.35">
      <c r="A850" s="6">
        <f t="shared" si="170"/>
        <v>45741</v>
      </c>
      <c r="B850" s="13">
        <f t="shared" si="165"/>
        <v>3</v>
      </c>
      <c r="C850" s="13">
        <f t="shared" si="166"/>
        <v>2025</v>
      </c>
      <c r="D850">
        <f t="shared" si="167"/>
        <v>202503</v>
      </c>
      <c r="E850">
        <f t="shared" si="168"/>
        <v>1</v>
      </c>
      <c r="F850">
        <f t="shared" si="169"/>
        <v>202501</v>
      </c>
      <c r="G850" t="s">
        <v>2064</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85.145899999999997</v>
      </c>
      <c r="FP850" s="7">
        <v>73.78</v>
      </c>
      <c r="FQ850" s="9">
        <v>1.2948</v>
      </c>
      <c r="FT850" s="7">
        <v>4.3</v>
      </c>
      <c r="FU850" s="7">
        <v>4.7699999999999996</v>
      </c>
      <c r="FV850" s="9">
        <v>85.155500000000004</v>
      </c>
      <c r="FX850" s="9">
        <v>73.02</v>
      </c>
      <c r="FY850" s="9">
        <v>71.819999999999993</v>
      </c>
      <c r="FZ850" s="9">
        <v>70.31</v>
      </c>
      <c r="GA850" s="9">
        <v>68.67</v>
      </c>
      <c r="GB850" s="9">
        <v>67.58</v>
      </c>
    </row>
    <row r="851" spans="1:184" x14ac:dyDescent="0.35">
      <c r="A851" s="6">
        <f t="shared" si="170"/>
        <v>45742</v>
      </c>
      <c r="B851" s="13">
        <f t="shared" si="165"/>
        <v>3</v>
      </c>
      <c r="C851" s="13">
        <f t="shared" si="166"/>
        <v>2025</v>
      </c>
      <c r="D851">
        <f t="shared" si="167"/>
        <v>202503</v>
      </c>
      <c r="E851">
        <f t="shared" si="168"/>
        <v>1</v>
      </c>
      <c r="F851">
        <f t="shared" si="169"/>
        <v>202501</v>
      </c>
      <c r="G851" t="s">
        <v>2065</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84.887600000000006</v>
      </c>
      <c r="FP851" s="7">
        <v>74.599999999999994</v>
      </c>
      <c r="FQ851" s="9">
        <v>1.2887</v>
      </c>
      <c r="FT851" s="7">
        <v>4.2699999999999996</v>
      </c>
      <c r="FU851" s="7">
        <v>4.71</v>
      </c>
      <c r="FV851" s="9">
        <v>84.887200000000007</v>
      </c>
      <c r="FX851" s="9">
        <v>73.790000000000006</v>
      </c>
      <c r="FY851" s="9">
        <v>72.44</v>
      </c>
      <c r="FZ851" s="9">
        <v>70.849999999999994</v>
      </c>
      <c r="GA851" s="9">
        <v>69.12</v>
      </c>
      <c r="GB851" s="9">
        <v>68</v>
      </c>
    </row>
    <row r="852" spans="1:184" x14ac:dyDescent="0.35">
      <c r="A852" s="6">
        <f t="shared" si="170"/>
        <v>45743</v>
      </c>
      <c r="B852" s="13">
        <f t="shared" si="165"/>
        <v>3</v>
      </c>
      <c r="C852" s="13">
        <f t="shared" si="166"/>
        <v>2025</v>
      </c>
      <c r="D852">
        <f t="shared" si="167"/>
        <v>202503</v>
      </c>
      <c r="E852">
        <f t="shared" si="168"/>
        <v>1</v>
      </c>
      <c r="F852">
        <f t="shared" si="169"/>
        <v>202501</v>
      </c>
      <c r="G852" t="s">
        <v>2066</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85.309700000000007</v>
      </c>
      <c r="FP852" s="7">
        <v>74.72</v>
      </c>
      <c r="FQ852" s="9">
        <v>1.2963</v>
      </c>
      <c r="FT852" s="7">
        <v>4.28</v>
      </c>
      <c r="FU852" s="7">
        <v>4.79</v>
      </c>
      <c r="FV852" s="9">
        <v>85.302800000000005</v>
      </c>
      <c r="FX852" s="9">
        <v>74.03</v>
      </c>
      <c r="FY852" s="9">
        <v>72.680000000000007</v>
      </c>
      <c r="FZ852" s="9">
        <v>71.099999999999994</v>
      </c>
      <c r="GA852" s="9">
        <v>69.42</v>
      </c>
      <c r="GB852" s="9">
        <v>68.31</v>
      </c>
    </row>
    <row r="853" spans="1:184" x14ac:dyDescent="0.35">
      <c r="A853" s="6">
        <f t="shared" si="170"/>
        <v>45744</v>
      </c>
      <c r="B853" s="13">
        <f t="shared" si="165"/>
        <v>3</v>
      </c>
      <c r="C853" s="13">
        <f t="shared" si="166"/>
        <v>2025</v>
      </c>
      <c r="D853">
        <f t="shared" si="167"/>
        <v>202503</v>
      </c>
      <c r="E853">
        <f t="shared" si="168"/>
        <v>1</v>
      </c>
      <c r="F853">
        <f t="shared" si="169"/>
        <v>202501</v>
      </c>
      <c r="G853" t="s">
        <v>2067</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85.081000000000003</v>
      </c>
      <c r="FP853" s="7">
        <v>74.69</v>
      </c>
      <c r="FQ853" s="9">
        <v>1.2941</v>
      </c>
      <c r="FT853" s="7">
        <v>4.21</v>
      </c>
      <c r="FU853" s="7">
        <v>4.7</v>
      </c>
      <c r="FV853" s="9">
        <v>85.055000000000007</v>
      </c>
      <c r="FX853" s="9">
        <v>73.63</v>
      </c>
      <c r="FY853" s="9">
        <v>72.02</v>
      </c>
      <c r="FZ853" s="9">
        <v>70.349999999999994</v>
      </c>
      <c r="GA853" s="9">
        <v>68.63</v>
      </c>
      <c r="GB853" s="9">
        <v>67.55</v>
      </c>
    </row>
    <row r="854" spans="1:184" x14ac:dyDescent="0.35">
      <c r="A854" s="6">
        <f t="shared" si="170"/>
        <v>45747</v>
      </c>
      <c r="B854" s="13">
        <f t="shared" si="165"/>
        <v>3</v>
      </c>
      <c r="C854" s="13">
        <f t="shared" si="166"/>
        <v>2025</v>
      </c>
      <c r="D854">
        <f t="shared" si="167"/>
        <v>202503</v>
      </c>
      <c r="E854">
        <f t="shared" si="168"/>
        <v>1</v>
      </c>
      <c r="F854">
        <f t="shared" si="169"/>
        <v>202501</v>
      </c>
      <c r="G854" t="s">
        <v>2068</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84.987499999999997</v>
      </c>
      <c r="FP854" s="7">
        <v>77.23</v>
      </c>
      <c r="FQ854" s="9">
        <v>1.2909999999999999</v>
      </c>
      <c r="FT854" s="7">
        <v>4.2</v>
      </c>
      <c r="FU854" s="7">
        <v>4.7</v>
      </c>
      <c r="FV854" s="9">
        <v>84.966399999999993</v>
      </c>
      <c r="FX854" s="9">
        <v>74.739999999999995</v>
      </c>
      <c r="FY854" s="9">
        <v>73.97</v>
      </c>
      <c r="FZ854" s="9">
        <v>72.040000000000006</v>
      </c>
      <c r="GA854" s="9">
        <v>69.92</v>
      </c>
      <c r="GB854" s="9">
        <v>68.5</v>
      </c>
    </row>
    <row r="855" spans="1:184" x14ac:dyDescent="0.35">
      <c r="A855" s="6">
        <f t="shared" si="170"/>
        <v>45748</v>
      </c>
      <c r="B855" s="13">
        <f t="shared" si="165"/>
        <v>4</v>
      </c>
      <c r="C855" s="13">
        <f t="shared" si="166"/>
        <v>2025</v>
      </c>
      <c r="D855">
        <f t="shared" si="167"/>
        <v>202504</v>
      </c>
      <c r="E855">
        <f t="shared" si="168"/>
        <v>2</v>
      </c>
      <c r="F855">
        <f t="shared" si="169"/>
        <v>202502</v>
      </c>
      <c r="G855" t="s">
        <v>2069</v>
      </c>
      <c r="H855" s="9">
        <v>4.5</v>
      </c>
      <c r="I855" s="9">
        <v>4.4554999999999998</v>
      </c>
      <c r="J855" s="10">
        <v>4.3915053000000004</v>
      </c>
      <c r="K855" s="10">
        <v>4.2861126000000001</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3.8970582999999999</v>
      </c>
      <c r="V855" s="10">
        <v>3.8913118999999998</v>
      </c>
      <c r="W855" s="10">
        <v>3.8878016</v>
      </c>
      <c r="X855" s="10">
        <v>3.8859485999999999</v>
      </c>
      <c r="Y855" s="10">
        <v>3.8851740000000001</v>
      </c>
      <c r="Z855" s="10">
        <v>3.8848991000000002</v>
      </c>
      <c r="AA855" s="10">
        <v>3.8845453000000001</v>
      </c>
      <c r="AB855" s="10">
        <v>3.8836476000000002</v>
      </c>
      <c r="AC855" s="10">
        <v>3.8822209000000001</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3.8733124000000001</v>
      </c>
      <c r="AW855" s="10">
        <v>3.8761258000000001</v>
      </c>
      <c r="AX855" s="10">
        <v>3.8793223999999999</v>
      </c>
      <c r="AY855" s="10">
        <v>3.8828950999999998</v>
      </c>
      <c r="AZ855" s="10">
        <v>3.8868368000000002</v>
      </c>
      <c r="BA855" s="10">
        <v>3.8911403</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3.9680441000000002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85.025000000000006</v>
      </c>
      <c r="FP855" s="7">
        <v>77.78</v>
      </c>
      <c r="FQ855" s="9">
        <v>1.2923</v>
      </c>
      <c r="FT855" s="7">
        <v>4.2</v>
      </c>
      <c r="FU855" s="7">
        <v>4.6500000000000004</v>
      </c>
      <c r="FV855" s="9">
        <v>85.006200000000007</v>
      </c>
      <c r="FX855" s="9">
        <v>74.489999999999995</v>
      </c>
      <c r="FY855" s="9">
        <v>73.08</v>
      </c>
      <c r="FZ855" s="9">
        <v>71.540000000000006</v>
      </c>
      <c r="GA855" s="9">
        <v>69.84</v>
      </c>
      <c r="GB855" s="9">
        <v>68.61</v>
      </c>
    </row>
    <row r="856" spans="1:184" x14ac:dyDescent="0.35">
      <c r="A856" s="6">
        <f t="shared" si="170"/>
        <v>45749</v>
      </c>
      <c r="B856" s="13">
        <f t="shared" si="165"/>
        <v>4</v>
      </c>
      <c r="C856" s="13">
        <f t="shared" si="166"/>
        <v>2025</v>
      </c>
      <c r="D856">
        <f t="shared" si="167"/>
        <v>202504</v>
      </c>
      <c r="E856">
        <f t="shared" si="168"/>
        <v>2</v>
      </c>
      <c r="F856">
        <f t="shared" si="169"/>
        <v>202502</v>
      </c>
      <c r="G856" t="s">
        <v>2070</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3.9640867000000002</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3.8724118000000001</v>
      </c>
      <c r="AP856" s="10">
        <v>3.8735314999999999</v>
      </c>
      <c r="AQ856" s="10">
        <v>3.8750591999999999</v>
      </c>
      <c r="AR856" s="10">
        <v>3.8770106000000002</v>
      </c>
      <c r="AS856" s="10">
        <v>3.8794010000000001</v>
      </c>
      <c r="AT856" s="10">
        <v>3.8822412000000002</v>
      </c>
      <c r="AU856" s="10">
        <v>3.8855183000000002</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v>
      </c>
      <c r="BK856" s="10">
        <v>3.9814778999999998</v>
      </c>
      <c r="BL856" s="10">
        <v>3.9893746000000001</v>
      </c>
      <c r="BM856" s="10">
        <v>3.9974322999999998</v>
      </c>
      <c r="BN856" s="10">
        <v>4.0056431000000003</v>
      </c>
      <c r="BO856" s="10">
        <v>4.0139991000000004</v>
      </c>
      <c r="BP856" s="10">
        <v>4.0224925999999996</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85.090500000000006</v>
      </c>
      <c r="FP856" s="7">
        <v>77.27</v>
      </c>
      <c r="FQ856" s="9">
        <v>1.2966</v>
      </c>
      <c r="FT856" s="7">
        <v>4.18</v>
      </c>
      <c r="FU856" s="7">
        <v>4.67</v>
      </c>
      <c r="FV856" s="9">
        <v>85.063100000000006</v>
      </c>
      <c r="FX856" s="9">
        <v>74.95</v>
      </c>
      <c r="FY856" s="9">
        <v>73.41</v>
      </c>
      <c r="FZ856" s="9">
        <v>71.81</v>
      </c>
      <c r="GA856" s="9">
        <v>70.05</v>
      </c>
      <c r="GB856" s="9">
        <v>68.709999999999994</v>
      </c>
    </row>
    <row r="857" spans="1:184" x14ac:dyDescent="0.35">
      <c r="A857" s="6">
        <f t="shared" si="170"/>
        <v>45750</v>
      </c>
      <c r="B857" s="13">
        <f t="shared" si="165"/>
        <v>4</v>
      </c>
      <c r="C857" s="13">
        <f t="shared" si="166"/>
        <v>2025</v>
      </c>
      <c r="D857">
        <f t="shared" si="167"/>
        <v>202504</v>
      </c>
      <c r="E857">
        <f t="shared" si="168"/>
        <v>2</v>
      </c>
      <c r="F857">
        <f t="shared" si="169"/>
        <v>202502</v>
      </c>
      <c r="G857" t="s">
        <v>2071</v>
      </c>
      <c r="H857" s="9">
        <v>4.5</v>
      </c>
      <c r="I857" s="9">
        <v>4.4553000000000003</v>
      </c>
      <c r="J857" s="10">
        <v>4.3810269000000002</v>
      </c>
      <c r="K857" s="10">
        <v>4.2460392999999996</v>
      </c>
      <c r="L857" s="10">
        <v>4.1551913000000003</v>
      </c>
      <c r="M857" s="10">
        <v>4.0842402</v>
      </c>
      <c r="N857" s="10">
        <v>4.0185393999999999</v>
      </c>
      <c r="O857" s="10">
        <v>3.9564998999999998</v>
      </c>
      <c r="P857" s="10">
        <v>3.9001315000000001</v>
      </c>
      <c r="Q857" s="10">
        <v>3.8517904999999999</v>
      </c>
      <c r="R857" s="10">
        <v>3.8125714999999998</v>
      </c>
      <c r="S857" s="10">
        <v>3.7821902000000001</v>
      </c>
      <c r="T857" s="10">
        <v>3.7589028</v>
      </c>
      <c r="U857" s="10">
        <v>3.7409507</v>
      </c>
      <c r="V857" s="10">
        <v>3.72492</v>
      </c>
      <c r="W857" s="10">
        <v>3.7097587999999999</v>
      </c>
      <c r="X857" s="10">
        <v>3.6955038</v>
      </c>
      <c r="Y857" s="10">
        <v>3.6821937</v>
      </c>
      <c r="Z857" s="10">
        <v>3.6698669000000002</v>
      </c>
      <c r="AA857" s="10">
        <v>3.6585619</v>
      </c>
      <c r="AB857" s="10">
        <v>3.6483238999999998</v>
      </c>
      <c r="AC857" s="10">
        <v>3.6392335999999998</v>
      </c>
      <c r="AD857" s="10">
        <v>3.6313825</v>
      </c>
      <c r="AE857" s="10">
        <v>3.6248621999999999</v>
      </c>
      <c r="AF857" s="10">
        <v>3.6197645000000001</v>
      </c>
      <c r="AG857" s="10">
        <v>3.6161810000000001</v>
      </c>
      <c r="AH857" s="10">
        <v>3.6141747</v>
      </c>
      <c r="AI857" s="10">
        <v>3.6136697999999998</v>
      </c>
      <c r="AJ857" s="10">
        <v>3.6145478999999998</v>
      </c>
      <c r="AK857" s="10">
        <v>3.6166908000000002</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v>
      </c>
      <c r="AY857" s="10">
        <v>3.7169116</v>
      </c>
      <c r="AZ857" s="10">
        <v>3.7260005999999999</v>
      </c>
      <c r="BA857" s="10">
        <v>3.7351833999999999</v>
      </c>
      <c r="BB857" s="10">
        <v>3.7444451999999999</v>
      </c>
      <c r="BC857" s="10">
        <v>3.7537712000000001</v>
      </c>
      <c r="BD857" s="10">
        <v>3.7631467999999999</v>
      </c>
      <c r="BE857" s="10">
        <v>3.7725574000000002</v>
      </c>
      <c r="BF857" s="10">
        <v>3.7819908</v>
      </c>
      <c r="BG857" s="10">
        <v>3.7914477</v>
      </c>
      <c r="BH857" s="10">
        <v>3.8009317</v>
      </c>
      <c r="BI857" s="10">
        <v>3.8104469000000001</v>
      </c>
      <c r="BJ857" s="10">
        <v>3.8199969</v>
      </c>
      <c r="BK857" s="10">
        <v>3.8295856000000001</v>
      </c>
      <c r="BL857" s="10">
        <v>3.8392168</v>
      </c>
      <c r="BM857" s="10">
        <v>3.8488945000000001</v>
      </c>
      <c r="BN857" s="10">
        <v>3.8586222999999999</v>
      </c>
      <c r="BO857" s="10">
        <v>3.8684042000000001</v>
      </c>
      <c r="BP857" s="10">
        <v>3.878244</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85.262100000000004</v>
      </c>
      <c r="FP857" s="7">
        <v>72.540000000000006</v>
      </c>
      <c r="FQ857" s="9">
        <v>1.3168</v>
      </c>
      <c r="FT857" s="7">
        <v>4.03</v>
      </c>
      <c r="FU857" s="7">
        <v>4.53</v>
      </c>
      <c r="FV857" s="9">
        <v>85.234999999999999</v>
      </c>
      <c r="FX857" s="9">
        <v>70.14</v>
      </c>
      <c r="FY857" s="9">
        <v>68.8</v>
      </c>
      <c r="FZ857" s="9">
        <v>67.599999999999994</v>
      </c>
      <c r="GA857" s="9">
        <v>66.55</v>
      </c>
      <c r="GB857" s="9">
        <v>66.16</v>
      </c>
    </row>
    <row r="858" spans="1:184" x14ac:dyDescent="0.35">
      <c r="A858" s="6">
        <f t="shared" si="170"/>
        <v>45751</v>
      </c>
      <c r="B858" s="13">
        <f t="shared" si="165"/>
        <v>4</v>
      </c>
      <c r="C858" s="13">
        <f t="shared" si="166"/>
        <v>2025</v>
      </c>
      <c r="D858">
        <f t="shared" si="167"/>
        <v>202504</v>
      </c>
      <c r="E858">
        <f t="shared" si="168"/>
        <v>2</v>
      </c>
      <c r="F858">
        <f t="shared" si="169"/>
        <v>202502</v>
      </c>
      <c r="G858" t="s">
        <v>2072</v>
      </c>
      <c r="H858" s="9">
        <v>4.5</v>
      </c>
      <c r="I858" s="9">
        <v>4.4554</v>
      </c>
      <c r="J858" s="10">
        <v>4.3562218000000001</v>
      </c>
      <c r="K858" s="10">
        <v>4.2155171999999999</v>
      </c>
      <c r="L858" s="10">
        <v>4.1121394000000002</v>
      </c>
      <c r="M858" s="10">
        <v>4.0272800000000002</v>
      </c>
      <c r="N858" s="10">
        <v>3.9498731</v>
      </c>
      <c r="O858" s="10">
        <v>3.8788657</v>
      </c>
      <c r="P858" s="10">
        <v>3.8148445999999998</v>
      </c>
      <c r="Q858" s="10">
        <v>3.7588132000000001</v>
      </c>
      <c r="R858" s="10">
        <v>3.7111649</v>
      </c>
      <c r="S858" s="10">
        <v>3.6716065000000002</v>
      </c>
      <c r="T858" s="10">
        <v>3.6392543000000002</v>
      </c>
      <c r="U858" s="10">
        <v>3.6134024999999999</v>
      </c>
      <c r="V858" s="10">
        <v>3.5925824</v>
      </c>
      <c r="W858" s="10">
        <v>3.575952</v>
      </c>
      <c r="X858" s="10">
        <v>3.5629691000000001</v>
      </c>
      <c r="Y858" s="10">
        <v>3.5530917</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3.5524198999999999</v>
      </c>
      <c r="AL858" s="10">
        <v>3.5579847999999998</v>
      </c>
      <c r="AM858" s="10">
        <v>3.5640122000000001</v>
      </c>
      <c r="AN858" s="10">
        <v>3.5704221999999999</v>
      </c>
      <c r="AO858" s="10">
        <v>3.5771348000000001</v>
      </c>
      <c r="AP858" s="10">
        <v>3.5840702000000002</v>
      </c>
      <c r="AQ858" s="10">
        <v>3.5911485000000001</v>
      </c>
      <c r="AR858" s="10">
        <v>3.5982899000000002</v>
      </c>
      <c r="AS858" s="10">
        <v>3.6054143999999999</v>
      </c>
      <c r="AT858" s="10">
        <v>3.6124559999999999</v>
      </c>
      <c r="AU858" s="10">
        <v>3.6194096999999998</v>
      </c>
      <c r="AV858" s="10">
        <v>3.6262875000000001</v>
      </c>
      <c r="AW858" s="10">
        <v>3.6331012999999999</v>
      </c>
      <c r="AX858" s="10">
        <v>3.6398628999999998</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3.7003419000000002</v>
      </c>
      <c r="BH858" s="10">
        <v>3.7072460999999999</v>
      </c>
      <c r="BI858" s="10">
        <v>3.7142374999999999</v>
      </c>
      <c r="BJ858" s="10">
        <v>3.7213305000000001</v>
      </c>
      <c r="BK858" s="10">
        <v>3.7285400000000002</v>
      </c>
      <c r="BL858" s="10">
        <v>3.7358806000000002</v>
      </c>
      <c r="BM858" s="10">
        <v>3.7433670000000001</v>
      </c>
      <c r="BN858" s="10">
        <v>3.7510137000000001</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84.537700000000001</v>
      </c>
      <c r="FP858" s="7">
        <v>68.36</v>
      </c>
      <c r="FQ858" s="9">
        <v>1.294</v>
      </c>
      <c r="FT858" s="7">
        <v>3.94</v>
      </c>
      <c r="FU858" s="7">
        <v>4.45</v>
      </c>
      <c r="FV858" s="9">
        <v>84.460800000000006</v>
      </c>
      <c r="FX858" s="9">
        <v>65.58</v>
      </c>
      <c r="FY858" s="9">
        <v>64.47</v>
      </c>
      <c r="FZ858" s="9">
        <v>63.69</v>
      </c>
      <c r="GA858" s="9">
        <v>63.23</v>
      </c>
      <c r="GB858" s="9">
        <v>63.62</v>
      </c>
    </row>
    <row r="859" spans="1:184" x14ac:dyDescent="0.35">
      <c r="A859" s="6">
        <f t="shared" si="170"/>
        <v>45754</v>
      </c>
      <c r="B859" s="13">
        <f t="shared" si="165"/>
        <v>4</v>
      </c>
      <c r="C859" s="13">
        <f t="shared" si="166"/>
        <v>2025</v>
      </c>
      <c r="D859">
        <f t="shared" si="167"/>
        <v>202504</v>
      </c>
      <c r="E859">
        <f t="shared" si="168"/>
        <v>2</v>
      </c>
      <c r="F859">
        <f t="shared" si="169"/>
        <v>202502</v>
      </c>
      <c r="G859" t="s">
        <v>2073</v>
      </c>
      <c r="H859" s="9">
        <v>4.5</v>
      </c>
      <c r="I859" s="9">
        <v>4.4561000000000002</v>
      </c>
      <c r="J859" s="10">
        <v>4.3444307000000002</v>
      </c>
      <c r="K859" s="10">
        <v>4.1944409</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3.6901071000000001</v>
      </c>
      <c r="AA859" s="10">
        <v>3.6925815000000002</v>
      </c>
      <c r="AB859" s="10">
        <v>3.6949797000000002</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3.7419817000000002</v>
      </c>
      <c r="AP859" s="10">
        <v>3.7476552999999999</v>
      </c>
      <c r="AQ859" s="10">
        <v>3.7535911999999998</v>
      </c>
      <c r="AR859" s="10">
        <v>3.7597784999999999</v>
      </c>
      <c r="AS859" s="10">
        <v>3.7662059999999999</v>
      </c>
      <c r="AT859" s="10">
        <v>3.7728652999999999</v>
      </c>
      <c r="AU859" s="10">
        <v>3.7797597999999999</v>
      </c>
      <c r="AV859" s="10">
        <v>3.7868957999999999</v>
      </c>
      <c r="AW859" s="10">
        <v>3.7942798</v>
      </c>
      <c r="AX859" s="10">
        <v>3.8019181</v>
      </c>
      <c r="AY859" s="10">
        <v>3.8098173000000002</v>
      </c>
      <c r="AZ859" s="10">
        <v>3.8179835999999998</v>
      </c>
      <c r="BA859" s="10">
        <v>3.8264236</v>
      </c>
      <c r="BB859" s="10">
        <v>3.8351437000000002</v>
      </c>
      <c r="BC859" s="10">
        <v>3.8441502999999999</v>
      </c>
      <c r="BD859" s="10">
        <v>3.8534499000000002</v>
      </c>
      <c r="BE859" s="10">
        <v>3.8630488000000001</v>
      </c>
      <c r="BF859" s="10">
        <v>3.8729515999999999</v>
      </c>
      <c r="BG859" s="10">
        <v>3.8831527000000001</v>
      </c>
      <c r="BH859" s="10">
        <v>3.893643</v>
      </c>
      <c r="BI859" s="10">
        <v>3.9044135999999998</v>
      </c>
      <c r="BJ859" s="10">
        <v>3.9154555000000002</v>
      </c>
      <c r="BK859" s="10">
        <v>3.9267596</v>
      </c>
      <c r="BL859" s="10">
        <v>3.9383168999999998</v>
      </c>
      <c r="BM859" s="10">
        <v>3.9501184</v>
      </c>
      <c r="BN859" s="10">
        <v>3.9621550000000001</v>
      </c>
      <c r="BO859" s="10">
        <v>3.9744179000000002</v>
      </c>
      <c r="BP859" s="10">
        <v>3.9868979000000002</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83.702299999999994</v>
      </c>
      <c r="FP859" s="7">
        <v>66.13</v>
      </c>
      <c r="FQ859" s="9">
        <v>1.2755000000000001</v>
      </c>
      <c r="FT859" s="7">
        <v>4.0199999999999996</v>
      </c>
      <c r="FU859" s="7">
        <v>4.6500000000000004</v>
      </c>
      <c r="FV859" s="9">
        <v>83.6126</v>
      </c>
      <c r="FX859" s="9">
        <v>64.209999999999994</v>
      </c>
      <c r="FY859" s="9">
        <v>63.53</v>
      </c>
      <c r="FZ859" s="9">
        <v>63.12</v>
      </c>
      <c r="GA859" s="9">
        <v>63.03</v>
      </c>
      <c r="GB859" s="9">
        <v>63.61</v>
      </c>
    </row>
    <row r="860" spans="1:184" x14ac:dyDescent="0.35">
      <c r="A860" s="6">
        <f t="shared" si="170"/>
        <v>45755</v>
      </c>
      <c r="B860" s="13">
        <f t="shared" si="165"/>
        <v>4</v>
      </c>
      <c r="C860" s="13">
        <f t="shared" si="166"/>
        <v>2025</v>
      </c>
      <c r="D860">
        <f t="shared" si="167"/>
        <v>202504</v>
      </c>
      <c r="E860">
        <f t="shared" si="168"/>
        <v>2</v>
      </c>
      <c r="F860">
        <f t="shared" si="169"/>
        <v>202502</v>
      </c>
      <c r="G860" t="s">
        <v>2074</v>
      </c>
      <c r="H860" s="9">
        <v>4.5</v>
      </c>
      <c r="I860" s="9">
        <v>4.4565000000000001</v>
      </c>
      <c r="J860" s="10">
        <v>4.3293375999999997</v>
      </c>
      <c r="K860" s="10">
        <v>4.1524985000000001</v>
      </c>
      <c r="L860" s="10">
        <v>4.0315553</v>
      </c>
      <c r="M860" s="10">
        <v>3.9379624999999998</v>
      </c>
      <c r="N860" s="10">
        <v>3.8556024</v>
      </c>
      <c r="O860" s="10">
        <v>3.7825641000000001</v>
      </c>
      <c r="P860" s="10">
        <v>3.7200015999999998</v>
      </c>
      <c r="Q860" s="10">
        <v>3.6690166</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3.5866033000000002</v>
      </c>
      <c r="AC860" s="10">
        <v>3.5905526000000001</v>
      </c>
      <c r="AD860" s="10">
        <v>3.5946004</v>
      </c>
      <c r="AE860" s="10">
        <v>3.5988850999999999</v>
      </c>
      <c r="AF860" s="10">
        <v>3.603545</v>
      </c>
      <c r="AG860" s="10">
        <v>3.6087186</v>
      </c>
      <c r="AH860" s="10">
        <v>3.6145157000000001</v>
      </c>
      <c r="AI860" s="10">
        <v>3.6209321999999999</v>
      </c>
      <c r="AJ860" s="10">
        <v>3.6279351000000002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3.7343185000000001</v>
      </c>
      <c r="AV860" s="10">
        <v>3.7458480999999999</v>
      </c>
      <c r="AW860" s="10">
        <v>3.7575832999999998</v>
      </c>
      <c r="AX860" s="10">
        <v>3.7695072000000001</v>
      </c>
      <c r="AY860" s="10">
        <v>3.7816027000000001</v>
      </c>
      <c r="AZ860" s="10">
        <v>3.7938524999999998</v>
      </c>
      <c r="BA860" s="10">
        <v>3.8062396000000001</v>
      </c>
      <c r="BB860" s="10">
        <v>3.8187468</v>
      </c>
      <c r="BC860" s="10">
        <v>3.8313571</v>
      </c>
      <c r="BD860" s="10">
        <v>3.8440533000000001</v>
      </c>
      <c r="BE860" s="10">
        <v>3.8568183</v>
      </c>
      <c r="BF860" s="10">
        <v>3.8696370999999998</v>
      </c>
      <c r="BG860" s="10">
        <v>3.8825042000000001</v>
      </c>
      <c r="BH860" s="10">
        <v>3.8954175000000002</v>
      </c>
      <c r="BI860" s="10">
        <v>3.9083747</v>
      </c>
      <c r="BJ860" s="10">
        <v>3.9213733</v>
      </c>
      <c r="BK860" s="10">
        <v>3.9344112999999998</v>
      </c>
      <c r="BL860" s="10">
        <v>3.9474862000000002</v>
      </c>
      <c r="BM860" s="10">
        <v>3.9605956999999998</v>
      </c>
      <c r="BN860" s="10">
        <v>3.9737376000000002</v>
      </c>
      <c r="BO860" s="10">
        <v>3.9869096000000002</v>
      </c>
      <c r="BP860" s="10">
        <v>4.0001094000000004</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83.805800000000005</v>
      </c>
      <c r="FP860" s="7">
        <v>64.86</v>
      </c>
      <c r="FQ860" s="9">
        <v>1.2757000000000001</v>
      </c>
      <c r="FT860" s="7">
        <v>3.95</v>
      </c>
      <c r="FU860" s="7">
        <v>4.5999999999999996</v>
      </c>
      <c r="FV860" s="9">
        <v>83.7149</v>
      </c>
      <c r="FX860" s="9">
        <v>62.82</v>
      </c>
      <c r="FY860" s="9">
        <v>61.96</v>
      </c>
      <c r="FZ860" s="9">
        <v>61.47</v>
      </c>
      <c r="GA860" s="9">
        <v>61.48</v>
      </c>
      <c r="GB860" s="9">
        <v>62.39</v>
      </c>
    </row>
    <row r="861" spans="1:184" x14ac:dyDescent="0.35">
      <c r="A861" s="6">
        <f t="shared" si="170"/>
        <v>45756</v>
      </c>
      <c r="B861" s="13">
        <f t="shared" si="165"/>
        <v>4</v>
      </c>
      <c r="C861" s="13">
        <f t="shared" si="166"/>
        <v>2025</v>
      </c>
      <c r="D861">
        <f t="shared" si="167"/>
        <v>202504</v>
      </c>
      <c r="E861">
        <f t="shared" si="168"/>
        <v>2</v>
      </c>
      <c r="F861">
        <f t="shared" si="169"/>
        <v>202502</v>
      </c>
      <c r="G861" t="s">
        <v>2075</v>
      </c>
      <c r="H861" s="9">
        <v>4.5</v>
      </c>
      <c r="I861" s="9">
        <v>4.4565000000000001</v>
      </c>
      <c r="J861" s="10">
        <v>4.3106983000000003</v>
      </c>
      <c r="K861" s="10">
        <v>4.1417456000000001</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3.7340236999999998</v>
      </c>
      <c r="AJ861" s="10">
        <v>3.7424097999999999</v>
      </c>
      <c r="AK861" s="10">
        <v>3.7511662000000001</v>
      </c>
      <c r="AL861" s="10">
        <v>3.7602966000000002</v>
      </c>
      <c r="AM861" s="10">
        <v>3.7698049999999999</v>
      </c>
      <c r="AN861" s="10">
        <v>3.7796951999999999</v>
      </c>
      <c r="AO861" s="10">
        <v>3.789971</v>
      </c>
      <c r="AP861" s="10">
        <v>3.8006364000000001</v>
      </c>
      <c r="AQ861" s="10">
        <v>3.8116951000000001</v>
      </c>
      <c r="AR861" s="10">
        <v>3.8231511</v>
      </c>
      <c r="AS861" s="10">
        <v>3.8350081</v>
      </c>
      <c r="AT861" s="10">
        <v>3.8472659</v>
      </c>
      <c r="AU861" s="10">
        <v>3.8599036999999998</v>
      </c>
      <c r="AV861" s="10">
        <v>3.8728946</v>
      </c>
      <c r="AW861" s="10">
        <v>3.8862117</v>
      </c>
      <c r="AX861" s="10">
        <v>3.8998282</v>
      </c>
      <c r="AY861" s="10">
        <v>3.9137170999999999</v>
      </c>
      <c r="AZ861" s="10">
        <v>3.9278515000000001</v>
      </c>
      <c r="BA861" s="10">
        <v>3.9422044000000001</v>
      </c>
      <c r="BB861" s="10">
        <v>3.9567491000000001</v>
      </c>
      <c r="BC861" s="10">
        <v>3.9714586000000001</v>
      </c>
      <c r="BD861" s="10">
        <v>3.9863059000000001</v>
      </c>
      <c r="BE861" s="10">
        <v>4.0012641999999996</v>
      </c>
      <c r="BF861" s="10">
        <v>4.0163092999999996</v>
      </c>
      <c r="BG861" s="10">
        <v>4.0314294999999998</v>
      </c>
      <c r="BH861" s="10">
        <v>4.0466163999999996</v>
      </c>
      <c r="BI861" s="10">
        <v>4.0618613999999997</v>
      </c>
      <c r="BJ861" s="10">
        <v>4.0771562000000001</v>
      </c>
      <c r="BK861" s="10">
        <v>4.0924924000000003</v>
      </c>
      <c r="BL861" s="10">
        <v>4.1078615000000003</v>
      </c>
      <c r="BM861" s="10">
        <v>4.1232552</v>
      </c>
      <c r="BN861" s="10">
        <v>4.1386649999999996</v>
      </c>
      <c r="BO861" s="10">
        <v>4.1540825999999997</v>
      </c>
      <c r="BP861" s="10">
        <v>4.1694994000000003</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83.335599999999999</v>
      </c>
      <c r="FP861" s="7">
        <v>67.3</v>
      </c>
      <c r="FQ861" s="9">
        <v>1.2757000000000001</v>
      </c>
      <c r="FT861" s="7">
        <v>4.01</v>
      </c>
      <c r="FU861" s="7">
        <v>4.8</v>
      </c>
      <c r="FV861" s="9">
        <v>83.204700000000003</v>
      </c>
      <c r="FX861" s="9">
        <v>65.48</v>
      </c>
      <c r="FY861" s="9">
        <v>64.39</v>
      </c>
      <c r="FZ861" s="9">
        <v>63.52</v>
      </c>
      <c r="GA861" s="9">
        <v>63.19</v>
      </c>
      <c r="GB861" s="9">
        <v>64.010000000000005</v>
      </c>
    </row>
    <row r="862" spans="1:184" x14ac:dyDescent="0.35">
      <c r="A862" s="6">
        <f t="shared" si="170"/>
        <v>45757</v>
      </c>
      <c r="B862" s="13">
        <f t="shared" si="165"/>
        <v>4</v>
      </c>
      <c r="C862" s="13">
        <f t="shared" si="166"/>
        <v>2025</v>
      </c>
      <c r="D862">
        <f t="shared" si="167"/>
        <v>202504</v>
      </c>
      <c r="E862">
        <f t="shared" si="168"/>
        <v>2</v>
      </c>
      <c r="F862">
        <f t="shared" si="169"/>
        <v>202502</v>
      </c>
      <c r="G862" t="s">
        <v>2076</v>
      </c>
      <c r="H862" s="9">
        <v>4.5</v>
      </c>
      <c r="I862" s="9">
        <v>4.4579000000000004</v>
      </c>
      <c r="J862" s="10">
        <v>4.3190331999999998</v>
      </c>
      <c r="K862" s="10">
        <v>4.1664725999999996</v>
      </c>
      <c r="L862" s="10">
        <v>4.0489946000000003</v>
      </c>
      <c r="M862" s="10">
        <v>3.9435278999999999</v>
      </c>
      <c r="N862" s="10">
        <v>3.8419045000000001</v>
      </c>
      <c r="O862" s="10">
        <v>3.7480780999999999</v>
      </c>
      <c r="P862" s="10">
        <v>3.6674148</v>
      </c>
      <c r="Q862" s="10">
        <v>3.6033685000000002</v>
      </c>
      <c r="R862" s="10">
        <v>3.5564466000000001</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3.5157292999999998</v>
      </c>
      <c r="AM862" s="10">
        <v>3.5257236999999999</v>
      </c>
      <c r="AN862" s="10">
        <v>3.5367156</v>
      </c>
      <c r="AO862" s="10">
        <v>3.5486076</v>
      </c>
      <c r="AP862" s="10">
        <v>3.561302</v>
      </c>
      <c r="AQ862" s="10">
        <v>3.5747015000000002</v>
      </c>
      <c r="AR862" s="10">
        <v>3.5887085999999999</v>
      </c>
      <c r="AS862" s="10">
        <v>3.6032258000000001</v>
      </c>
      <c r="AT862" s="10">
        <v>3.6181640000000002</v>
      </c>
      <c r="AU862" s="10">
        <v>3.6334708</v>
      </c>
      <c r="AV862" s="10">
        <v>3.6491042</v>
      </c>
      <c r="AW862" s="10">
        <v>3.6650222000000001</v>
      </c>
      <c r="AX862" s="10">
        <v>3.6811826000000001</v>
      </c>
      <c r="AY862" s="10">
        <v>3.6975433</v>
      </c>
      <c r="AZ862" s="10">
        <v>3.7140623000000001</v>
      </c>
      <c r="BA862" s="10">
        <v>3.7306973999999999</v>
      </c>
      <c r="BB862" s="10">
        <v>3.7474066000000001</v>
      </c>
      <c r="BC862" s="10">
        <v>3.7641477000000001</v>
      </c>
      <c r="BD862" s="10">
        <v>3.7808787000000001</v>
      </c>
      <c r="BE862" s="10">
        <v>3.7975574000000001</v>
      </c>
      <c r="BF862" s="10">
        <v>3.814149</v>
      </c>
      <c r="BG862" s="10">
        <v>3.8306496000000001</v>
      </c>
      <c r="BH862" s="10">
        <v>3.8470640999999999</v>
      </c>
      <c r="BI862" s="10">
        <v>3.8633975999999999</v>
      </c>
      <c r="BJ862" s="10">
        <v>3.8796548</v>
      </c>
      <c r="BK862" s="10">
        <v>3.8958406999999999</v>
      </c>
      <c r="BL862" s="10">
        <v>3.9119602000000002</v>
      </c>
      <c r="BM862" s="10">
        <v>3.9280181999999999</v>
      </c>
      <c r="BN862" s="10">
        <v>3.9440197000000001</v>
      </c>
      <c r="BO862" s="10">
        <v>3.9599693999999999</v>
      </c>
      <c r="BP862" s="10">
        <v>3.9758724999999999</v>
      </c>
      <c r="BQ862" s="10">
        <v>3.9917335999999999</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83.839399999999998</v>
      </c>
      <c r="FP862" s="7">
        <v>65.37</v>
      </c>
      <c r="FQ862" s="9">
        <v>1.296</v>
      </c>
      <c r="FT862" s="7">
        <v>3.9</v>
      </c>
      <c r="FU862" s="7">
        <v>4.63</v>
      </c>
      <c r="FV862" s="9">
        <v>83.738299999999995</v>
      </c>
      <c r="FX862" s="9">
        <v>63.33</v>
      </c>
      <c r="FY862" s="9">
        <v>62.36</v>
      </c>
      <c r="FZ862" s="9">
        <v>61.85</v>
      </c>
      <c r="GA862" s="9">
        <v>61.97</v>
      </c>
      <c r="GB862" s="9">
        <v>63.13</v>
      </c>
    </row>
    <row r="863" spans="1:184" x14ac:dyDescent="0.35">
      <c r="A863" s="6">
        <f t="shared" si="170"/>
        <v>45758</v>
      </c>
      <c r="B863" s="13">
        <f t="shared" si="165"/>
        <v>4</v>
      </c>
      <c r="C863" s="13">
        <f t="shared" si="166"/>
        <v>2025</v>
      </c>
      <c r="D863">
        <f t="shared" si="167"/>
        <v>202504</v>
      </c>
      <c r="E863">
        <f t="shared" si="168"/>
        <v>2</v>
      </c>
      <c r="F863">
        <f t="shared" si="169"/>
        <v>202502</v>
      </c>
      <c r="G863" t="s">
        <v>2077</v>
      </c>
      <c r="H863" s="9">
        <v>4.5</v>
      </c>
      <c r="I863" s="9">
        <v>4.4584000000000001</v>
      </c>
      <c r="J863" s="10">
        <v>4.3184361000000004</v>
      </c>
      <c r="K863" s="10">
        <v>4.1965725999999997</v>
      </c>
      <c r="L863" s="10">
        <v>4.1021143999999996</v>
      </c>
      <c r="M863" s="10">
        <v>4.0153236999999997</v>
      </c>
      <c r="N863" s="10">
        <v>3.9311989999999999</v>
      </c>
      <c r="O863" s="10">
        <v>3.8543074000000002</v>
      </c>
      <c r="P863" s="10">
        <v>3.7891968</v>
      </c>
      <c r="Q863" s="10">
        <v>3.7381077999999999</v>
      </c>
      <c r="R863" s="10">
        <v>3.7001371999999999</v>
      </c>
      <c r="S863" s="10">
        <v>3.6734220999999998</v>
      </c>
      <c r="T863" s="10">
        <v>3.6555221000000002</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3.6446309000000001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3.7212762000000001</v>
      </c>
      <c r="AP863" s="10">
        <v>3.7305423000000002</v>
      </c>
      <c r="AQ863" s="10">
        <v>3.7401010000000001</v>
      </c>
      <c r="AR863" s="10">
        <v>3.7499170999999998</v>
      </c>
      <c r="AS863" s="10">
        <v>3.7599551</v>
      </c>
      <c r="AT863" s="10">
        <v>3.7701836000000002</v>
      </c>
      <c r="AU863" s="10">
        <v>3.7805890999999998</v>
      </c>
      <c r="AV863" s="10">
        <v>3.7911628999999998</v>
      </c>
      <c r="AW863" s="10">
        <v>3.8018964999999998</v>
      </c>
      <c r="AX863" s="10">
        <v>3.8127813000000002</v>
      </c>
      <c r="AY863" s="10">
        <v>3.8238085000000002</v>
      </c>
      <c r="AZ863" s="10">
        <v>3.8349696999999998</v>
      </c>
      <c r="BA863" s="10">
        <v>3.8462559999999999</v>
      </c>
      <c r="BB863" s="10">
        <v>3.8576590999999998</v>
      </c>
      <c r="BC863" s="10">
        <v>3.8691700999999998</v>
      </c>
      <c r="BD863" s="10">
        <v>3.8807806</v>
      </c>
      <c r="BE863" s="10">
        <v>3.8924818000000001</v>
      </c>
      <c r="BF863" s="10">
        <v>3.9042667</v>
      </c>
      <c r="BG863" s="10">
        <v>3.9161353999999999</v>
      </c>
      <c r="BH863" s="10">
        <v>3.9280895999999998</v>
      </c>
      <c r="BI863" s="10">
        <v>3.9401313</v>
      </c>
      <c r="BJ863" s="10">
        <v>3.9522624</v>
      </c>
      <c r="BK863" s="10">
        <v>3.9644846999999999</v>
      </c>
      <c r="BL863" s="10">
        <v>3.9768002</v>
      </c>
      <c r="BM863" s="10">
        <v>3.9892107000000001</v>
      </c>
      <c r="BN863" s="10">
        <v>4.0017182</v>
      </c>
      <c r="BO863" s="10">
        <v>4.0143243999999996</v>
      </c>
      <c r="BP863" s="10">
        <v>4.0270314000000003</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83.820599999999999</v>
      </c>
      <c r="FP863" s="7">
        <v>66.83</v>
      </c>
      <c r="FQ863" s="9">
        <v>1.3059000000000001</v>
      </c>
      <c r="FT863" s="7">
        <v>4.04</v>
      </c>
      <c r="FU863" s="7">
        <v>4.72</v>
      </c>
      <c r="FV863" s="9">
        <v>83.725999999999999</v>
      </c>
      <c r="FX863" s="9">
        <v>64.760000000000005</v>
      </c>
      <c r="FY863" s="9">
        <v>63.42</v>
      </c>
      <c r="FZ863" s="9">
        <v>62.61</v>
      </c>
      <c r="GA863" s="9">
        <v>62.52</v>
      </c>
      <c r="GB863" s="9">
        <v>63.42</v>
      </c>
    </row>
    <row r="864" spans="1:184" x14ac:dyDescent="0.35">
      <c r="A864" s="6">
        <f t="shared" si="170"/>
        <v>45761</v>
      </c>
      <c r="B864" s="13">
        <f t="shared" si="165"/>
        <v>4</v>
      </c>
      <c r="C864" s="13">
        <f t="shared" si="166"/>
        <v>2025</v>
      </c>
      <c r="D864">
        <f t="shared" si="167"/>
        <v>202504</v>
      </c>
      <c r="E864">
        <f t="shared" si="168"/>
        <v>2</v>
      </c>
      <c r="F864">
        <f t="shared" si="169"/>
        <v>202502</v>
      </c>
      <c r="G864" t="s">
        <v>2078</v>
      </c>
      <c r="H864" s="9">
        <v>4.5</v>
      </c>
      <c r="I864" s="9">
        <v>4.4581999999999997</v>
      </c>
      <c r="J864" s="10">
        <v>4.3126920999999996</v>
      </c>
      <c r="K864" s="10">
        <v>4.1913673999999999</v>
      </c>
      <c r="L864" s="10">
        <v>4.0990095999999996</v>
      </c>
      <c r="M864" s="10">
        <v>4.0149637</v>
      </c>
      <c r="N864" s="10">
        <v>3.9315020000000001</v>
      </c>
      <c r="O864" s="10">
        <v>3.8525100000000001</v>
      </c>
      <c r="P864" s="10">
        <v>3.7838345000000002</v>
      </c>
      <c r="Q864" s="10">
        <v>3.7296985999999999</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3.6783497000000001</v>
      </c>
      <c r="AI864" s="10">
        <v>3.68032</v>
      </c>
      <c r="AJ864" s="10">
        <v>3.6826948000000002</v>
      </c>
      <c r="AK864" s="10">
        <v>3.6854827999999999</v>
      </c>
      <c r="AL864" s="10">
        <v>3.6886923999999999</v>
      </c>
      <c r="AM864" s="10">
        <v>3.6923322000000001</v>
      </c>
      <c r="AN864" s="10">
        <v>3.6964109000000001</v>
      </c>
      <c r="AO864" s="10">
        <v>3.7009368</v>
      </c>
      <c r="AP864" s="10">
        <v>3.7059186999999998</v>
      </c>
      <c r="AQ864" s="10">
        <v>3.7113651000000001</v>
      </c>
      <c r="AR864" s="10">
        <v>3.7172844999999999</v>
      </c>
      <c r="AS864" s="10">
        <v>3.7236855000000002</v>
      </c>
      <c r="AT864" s="10">
        <v>3.7305742999999998</v>
      </c>
      <c r="AU864" s="10">
        <v>3.7379419999999999</v>
      </c>
      <c r="AV864" s="10">
        <v>3.7457731000000001</v>
      </c>
      <c r="AW864" s="10">
        <v>3.7540526000000001</v>
      </c>
      <c r="AX864" s="10">
        <v>3.7627649999999999</v>
      </c>
      <c r="AY864" s="10">
        <v>3.7718951000000001</v>
      </c>
      <c r="AZ864" s="10">
        <v>3.7814276000000002</v>
      </c>
      <c r="BA864" s="10">
        <v>3.7913473</v>
      </c>
      <c r="BB864" s="10">
        <v>3.8016388999999999</v>
      </c>
      <c r="BC864" s="10">
        <v>3.8122870999999998</v>
      </c>
      <c r="BD864" s="10">
        <v>3.8232765999999998</v>
      </c>
      <c r="BE864" s="10">
        <v>3.8345921000000001</v>
      </c>
      <c r="BF864" s="10">
        <v>3.8462187000000001</v>
      </c>
      <c r="BG864" s="10">
        <v>3.8581425999999999</v>
      </c>
      <c r="BH864" s="10">
        <v>3.8703506000000001</v>
      </c>
      <c r="BI864" s="10">
        <v>3.8828293</v>
      </c>
      <c r="BJ864" s="10">
        <v>3.8955655</v>
      </c>
      <c r="BK864" s="10">
        <v>3.9085459</v>
      </c>
      <c r="BL864" s="10">
        <v>3.9217572000000001</v>
      </c>
      <c r="BM864" s="10">
        <v>3.9351862</v>
      </c>
      <c r="BN864" s="10">
        <v>3.9488196000000002</v>
      </c>
      <c r="BO864" s="10">
        <v>3.9626440999999999</v>
      </c>
      <c r="BP864" s="10">
        <v>3.9766465000000002</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84.472999999999999</v>
      </c>
      <c r="FP864" s="7">
        <v>67.180000000000007</v>
      </c>
      <c r="FQ864" s="9">
        <v>1.3187</v>
      </c>
      <c r="FT864" s="7">
        <v>4.03</v>
      </c>
      <c r="FU864" s="7">
        <v>4.66</v>
      </c>
      <c r="FV864" s="9">
        <v>84.400999999999996</v>
      </c>
      <c r="FX864" s="9">
        <v>64.88</v>
      </c>
      <c r="FY864" s="9">
        <v>63.7</v>
      </c>
      <c r="FZ864" s="9">
        <v>63</v>
      </c>
      <c r="GA864" s="9">
        <v>63.01</v>
      </c>
      <c r="GB864" s="9">
        <v>63.99</v>
      </c>
    </row>
    <row r="865" spans="1:184" x14ac:dyDescent="0.35">
      <c r="A865" s="6">
        <f t="shared" si="170"/>
        <v>45762</v>
      </c>
      <c r="B865" s="13">
        <f t="shared" si="165"/>
        <v>4</v>
      </c>
      <c r="C865" s="13">
        <f t="shared" si="166"/>
        <v>2025</v>
      </c>
      <c r="D865">
        <f t="shared" si="167"/>
        <v>202504</v>
      </c>
      <c r="E865">
        <f t="shared" si="168"/>
        <v>2</v>
      </c>
      <c r="F865">
        <f t="shared" si="169"/>
        <v>202502</v>
      </c>
      <c r="G865" t="s">
        <v>2079</v>
      </c>
      <c r="H865" s="9">
        <v>4.5</v>
      </c>
      <c r="I865" s="9">
        <v>4.4584999999999999</v>
      </c>
      <c r="J865" s="10">
        <v>4.3003244</v>
      </c>
      <c r="K865" s="10">
        <v>4.1800161999999998</v>
      </c>
      <c r="L865" s="10">
        <v>4.0813777</v>
      </c>
      <c r="M865" s="10">
        <v>3.9874366999999999</v>
      </c>
      <c r="N865" s="10">
        <v>3.8945333</v>
      </c>
      <c r="O865" s="10">
        <v>3.807839</v>
      </c>
      <c r="P865" s="10">
        <v>3.7329428999999998</v>
      </c>
      <c r="Q865" s="10">
        <v>3.6728987000000002</v>
      </c>
      <c r="R865" s="10">
        <v>3.6286635</v>
      </c>
      <c r="S865" s="10">
        <v>3.5988370999999999</v>
      </c>
      <c r="T865" s="10">
        <v>3.5806298000000001</v>
      </c>
      <c r="U865" s="10">
        <v>3.5714009999999998</v>
      </c>
      <c r="V865" s="10">
        <v>3.5668283000000001</v>
      </c>
      <c r="W865" s="10">
        <v>3.5653128000000001</v>
      </c>
      <c r="X865" s="10">
        <v>3.5661285</v>
      </c>
      <c r="Y865" s="10">
        <v>3.5685494000000002</v>
      </c>
      <c r="Z865" s="10">
        <v>3.5718494999999999</v>
      </c>
      <c r="AA865" s="10">
        <v>3.5753026000000001</v>
      </c>
      <c r="AB865" s="10">
        <v>3.5783290999999999</v>
      </c>
      <c r="AC865" s="10">
        <v>3.5809636</v>
      </c>
      <c r="AD865" s="10">
        <v>3.5834025</v>
      </c>
      <c r="AE865" s="10">
        <v>3.5858419000000001</v>
      </c>
      <c r="AF865" s="10">
        <v>3.5884782</v>
      </c>
      <c r="AG865" s="10">
        <v>3.5915075000000001</v>
      </c>
      <c r="AH865" s="10">
        <v>3.5950929</v>
      </c>
      <c r="AI865" s="10">
        <v>3.5992639</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3.7292407999999999</v>
      </c>
      <c r="AY865" s="10">
        <v>3.7419530999999999</v>
      </c>
      <c r="AZ865" s="10">
        <v>3.7550496</v>
      </c>
      <c r="BA865" s="10">
        <v>3.7685027999999998</v>
      </c>
      <c r="BB865" s="10">
        <v>3.7822851000000002</v>
      </c>
      <c r="BC865" s="10">
        <v>3.7963686999999999</v>
      </c>
      <c r="BD865" s="10">
        <v>3.8107262999999998</v>
      </c>
      <c r="BE865" s="10">
        <v>3.8253301</v>
      </c>
      <c r="BF865" s="10">
        <v>3.8401540999999999</v>
      </c>
      <c r="BG865" s="10">
        <v>3.8551799</v>
      </c>
      <c r="BH865" s="10">
        <v>3.8703913000000001</v>
      </c>
      <c r="BI865" s="10">
        <v>3.8857721000000001</v>
      </c>
      <c r="BJ865" s="10">
        <v>3.9013062000000001</v>
      </c>
      <c r="BK865" s="10">
        <v>3.9169773999999999</v>
      </c>
      <c r="BL865" s="10">
        <v>3.9327695</v>
      </c>
      <c r="BM865" s="10">
        <v>3.9486664999999999</v>
      </c>
      <c r="BN865" s="10">
        <v>3.9646520000000001</v>
      </c>
      <c r="BO865" s="10">
        <v>3.9807101</v>
      </c>
      <c r="BP865" s="10">
        <v>3.9968243999999999</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84.987099999999998</v>
      </c>
      <c r="FP865" s="7">
        <v>66.58</v>
      </c>
      <c r="FQ865" s="9">
        <v>1.3245</v>
      </c>
      <c r="FT865" s="7">
        <v>3.95</v>
      </c>
      <c r="FU865" s="7">
        <v>4.63</v>
      </c>
      <c r="FV865" s="9">
        <v>84.912499999999994</v>
      </c>
      <c r="FX865" s="9">
        <v>64.67</v>
      </c>
      <c r="FY865" s="9">
        <v>63.31</v>
      </c>
      <c r="FZ865" s="9">
        <v>62.55</v>
      </c>
      <c r="GA865" s="9">
        <v>62.56</v>
      </c>
      <c r="GB865" s="9">
        <v>63.63</v>
      </c>
    </row>
    <row r="866" spans="1:184" x14ac:dyDescent="0.35">
      <c r="A866" s="6">
        <f t="shared" si="170"/>
        <v>45763</v>
      </c>
      <c r="B866" s="13">
        <f t="shared" si="165"/>
        <v>4</v>
      </c>
      <c r="C866" s="13">
        <f t="shared" si="166"/>
        <v>2025</v>
      </c>
      <c r="D866">
        <f t="shared" si="167"/>
        <v>202504</v>
      </c>
      <c r="E866">
        <f t="shared" si="168"/>
        <v>2</v>
      </c>
      <c r="F866">
        <f t="shared" si="169"/>
        <v>202502</v>
      </c>
      <c r="G866" t="s">
        <v>2080</v>
      </c>
      <c r="H866" s="9">
        <v>4.5</v>
      </c>
      <c r="I866" s="9">
        <v>4.4584999999999999</v>
      </c>
      <c r="J866" s="10">
        <v>4.2759184000000001</v>
      </c>
      <c r="K866" s="10">
        <v>4.1526541000000003</v>
      </c>
      <c r="L866" s="10">
        <v>4.0579549999999998</v>
      </c>
      <c r="M866" s="10">
        <v>3.971095</v>
      </c>
      <c r="N866" s="10">
        <v>3.8852688999999998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3.6037129000000001</v>
      </c>
      <c r="AC866" s="10">
        <v>3.6062433</v>
      </c>
      <c r="AD866" s="10">
        <v>3.6083381999999999</v>
      </c>
      <c r="AE866" s="10">
        <v>3.6102251999999999</v>
      </c>
      <c r="AF866" s="10">
        <v>3.6121316000000001</v>
      </c>
      <c r="AG866" s="10">
        <v>3.6142851999999999</v>
      </c>
      <c r="AH866" s="10">
        <v>3.6168771999999998</v>
      </c>
      <c r="AI866" s="10">
        <v>3.6199547999999999</v>
      </c>
      <c r="AJ866" s="10">
        <v>3.6235289000000002</v>
      </c>
      <c r="AK866" s="10">
        <v>3.6276104999999998</v>
      </c>
      <c r="AL866" s="10">
        <v>3.6322106999999999</v>
      </c>
      <c r="AM866" s="10">
        <v>3.6373403999999998</v>
      </c>
      <c r="AN866" s="10">
        <v>3.6430107</v>
      </c>
      <c r="AO866" s="10">
        <v>3.6492323999999998</v>
      </c>
      <c r="AP866" s="10">
        <v>3.6560166000000001</v>
      </c>
      <c r="AQ866" s="10">
        <v>3.6633743000000001</v>
      </c>
      <c r="AR866" s="10">
        <v>3.6713165000000001</v>
      </c>
      <c r="AS866" s="10">
        <v>3.6798541</v>
      </c>
      <c r="AT866" s="10">
        <v>3.6889926000000002</v>
      </c>
      <c r="AU866" s="10">
        <v>3.6987073000000001</v>
      </c>
      <c r="AV866" s="10">
        <v>3.7089634999999999</v>
      </c>
      <c r="AW866" s="10">
        <v>3.7197263999999999</v>
      </c>
      <c r="AX866" s="10">
        <v>3.7309614</v>
      </c>
      <c r="AY866" s="10">
        <v>3.7426336</v>
      </c>
      <c r="AZ866" s="10">
        <v>3.7547082999999999</v>
      </c>
      <c r="BA866" s="10">
        <v>3.7671508</v>
      </c>
      <c r="BB866" s="10">
        <v>3.7799263000000001</v>
      </c>
      <c r="BC866" s="10">
        <v>3.7930001999999998</v>
      </c>
      <c r="BD866" s="10">
        <v>3.8063376</v>
      </c>
      <c r="BE866" s="10">
        <v>3.8199038000000001</v>
      </c>
      <c r="BF866" s="10">
        <v>3.8336671999999998</v>
      </c>
      <c r="BG866" s="10">
        <v>3.8476094000000001</v>
      </c>
      <c r="BH866" s="10">
        <v>3.8617159999999999</v>
      </c>
      <c r="BI866" s="10">
        <v>3.8759722999999999</v>
      </c>
      <c r="BJ866" s="10">
        <v>3.8903637999999998</v>
      </c>
      <c r="BK866" s="10">
        <v>3.9048759</v>
      </c>
      <c r="BL866" s="10">
        <v>3.9194941000000001</v>
      </c>
      <c r="BM866" s="10">
        <v>3.9342039</v>
      </c>
      <c r="BN866" s="10">
        <v>3.9489906000000001</v>
      </c>
      <c r="BO866" s="10">
        <v>3.9638396999999999</v>
      </c>
      <c r="BP866" s="10">
        <v>3.9787368000000001</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84.82</v>
      </c>
      <c r="FP866" s="7">
        <v>67.94</v>
      </c>
      <c r="FQ866" s="9">
        <v>1.3257000000000001</v>
      </c>
      <c r="FT866" s="7">
        <v>3.98</v>
      </c>
      <c r="FU866" s="7">
        <v>4.6100000000000003</v>
      </c>
      <c r="FV866" s="9">
        <v>84.751499999999993</v>
      </c>
      <c r="FX866" s="9">
        <v>65.849999999999994</v>
      </c>
      <c r="FY866" s="9">
        <v>64.319999999999993</v>
      </c>
      <c r="FZ866" s="9">
        <v>63.35</v>
      </c>
      <c r="GA866" s="9">
        <v>63.18</v>
      </c>
      <c r="GB866" s="9">
        <v>64</v>
      </c>
    </row>
    <row r="867" spans="1:184" x14ac:dyDescent="0.35">
      <c r="A867" s="6">
        <f t="shared" si="170"/>
        <v>45764</v>
      </c>
      <c r="B867" s="13">
        <f t="shared" si="165"/>
        <v>4</v>
      </c>
      <c r="C867" s="13">
        <f t="shared" si="166"/>
        <v>2025</v>
      </c>
      <c r="D867">
        <f t="shared" si="167"/>
        <v>202504</v>
      </c>
      <c r="E867">
        <f t="shared" si="168"/>
        <v>2</v>
      </c>
      <c r="F867">
        <f t="shared" si="169"/>
        <v>202502</v>
      </c>
      <c r="G867" t="s">
        <v>2081</v>
      </c>
      <c r="H867" s="9">
        <v>4.5</v>
      </c>
      <c r="I867" s="9">
        <v>4.4589999999999996</v>
      </c>
      <c r="J867" s="10">
        <v>4.2648653999999997</v>
      </c>
      <c r="K867" s="10">
        <v>4.1419825000000001</v>
      </c>
      <c r="L867" s="10">
        <v>4.0391453999999998</v>
      </c>
      <c r="M867" s="10">
        <v>3.9411515000000001</v>
      </c>
      <c r="N867" s="10">
        <v>3.8458918</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3.5789675999999999</v>
      </c>
      <c r="AP867" s="10">
        <v>3.5881021999999998</v>
      </c>
      <c r="AQ867" s="10">
        <v>3.5978555999999999</v>
      </c>
      <c r="AR867" s="10">
        <v>3.6081859999999999</v>
      </c>
      <c r="AS867" s="10">
        <v>3.6190514999999999</v>
      </c>
      <c r="AT867" s="10">
        <v>3.6304109000000002</v>
      </c>
      <c r="AU867" s="10">
        <v>3.6422262000000001</v>
      </c>
      <c r="AV867" s="10">
        <v>3.6544604000000001</v>
      </c>
      <c r="AW867" s="10">
        <v>3.6670761999999999</v>
      </c>
      <c r="AX867" s="10">
        <v>3.6800367999999999</v>
      </c>
      <c r="AY867" s="10">
        <v>3.6933050999999999</v>
      </c>
      <c r="AZ867" s="10">
        <v>3.7068439</v>
      </c>
      <c r="BA867" s="10">
        <v>3.7206163000000001</v>
      </c>
      <c r="BB867" s="10">
        <v>3.7345850999999999</v>
      </c>
      <c r="BC867" s="10">
        <v>3.7487134000000002</v>
      </c>
      <c r="BD867" s="10">
        <v>3.7629640000000002</v>
      </c>
      <c r="BE867" s="10">
        <v>3.7772999</v>
      </c>
      <c r="BF867" s="10">
        <v>3.7916894000000001</v>
      </c>
      <c r="BG867" s="10">
        <v>3.8061235999999998</v>
      </c>
      <c r="BH867" s="10">
        <v>3.8206004</v>
      </c>
      <c r="BI867" s="10">
        <v>3.8351172999999998</v>
      </c>
      <c r="BJ867" s="10">
        <v>3.8496722000000001</v>
      </c>
      <c r="BK867" s="10">
        <v>3.8642626</v>
      </c>
      <c r="BL867" s="10">
        <v>3.8788863999999998</v>
      </c>
      <c r="BM867" s="10">
        <v>3.8935411000000002</v>
      </c>
      <c r="BN867" s="10">
        <v>3.9082245000000002</v>
      </c>
      <c r="BO867" s="10">
        <v>3.9229343000000001</v>
      </c>
      <c r="BP867" s="10">
        <v>3.9376680999999998</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84.757800000000003</v>
      </c>
      <c r="FP867" s="7">
        <v>69.33</v>
      </c>
      <c r="FQ867" s="9">
        <v>1.3232999999999999</v>
      </c>
      <c r="FT867" s="7">
        <v>3.93</v>
      </c>
      <c r="FU867" s="7">
        <v>4.57</v>
      </c>
      <c r="FV867" s="9">
        <v>84.690700000000007</v>
      </c>
      <c r="FX867" s="9">
        <v>67.959999999999994</v>
      </c>
      <c r="FY867" s="9">
        <v>66.33</v>
      </c>
      <c r="FZ867" s="9">
        <v>65.28</v>
      </c>
      <c r="GA867" s="9">
        <v>64.89</v>
      </c>
      <c r="GB867" s="9">
        <v>65.39</v>
      </c>
    </row>
    <row r="868" spans="1:184" x14ac:dyDescent="0.35">
      <c r="A868" s="6">
        <f t="shared" si="170"/>
        <v>45765</v>
      </c>
      <c r="B868" s="13">
        <f t="shared" si="165"/>
        <v>4</v>
      </c>
      <c r="C868" s="13">
        <f t="shared" si="166"/>
        <v>2025</v>
      </c>
      <c r="D868">
        <f t="shared" si="167"/>
        <v>202504</v>
      </c>
      <c r="E868">
        <f t="shared" si="168"/>
        <v>2</v>
      </c>
      <c r="F868">
        <f t="shared" si="169"/>
        <v>202502</v>
      </c>
      <c r="G868" t="s">
        <v>2082</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row>
    <row r="869" spans="1:184" x14ac:dyDescent="0.35">
      <c r="A869" s="6">
        <f t="shared" si="170"/>
        <v>45768</v>
      </c>
      <c r="B869" s="13">
        <f t="shared" si="165"/>
        <v>4</v>
      </c>
      <c r="C869" s="13">
        <f t="shared" si="166"/>
        <v>2025</v>
      </c>
      <c r="D869">
        <f t="shared" si="167"/>
        <v>202504</v>
      </c>
      <c r="E869">
        <f t="shared" si="168"/>
        <v>2</v>
      </c>
      <c r="F869">
        <f t="shared" si="169"/>
        <v>202502</v>
      </c>
      <c r="G869" t="s">
        <v>2083</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row>
    <row r="870" spans="1:184" x14ac:dyDescent="0.35">
      <c r="A870" s="6">
        <f t="shared" si="170"/>
        <v>45769</v>
      </c>
      <c r="B870" s="13">
        <f t="shared" si="165"/>
        <v>4</v>
      </c>
      <c r="C870" s="13">
        <f t="shared" si="166"/>
        <v>2025</v>
      </c>
      <c r="D870">
        <f t="shared" si="167"/>
        <v>202504</v>
      </c>
      <c r="E870">
        <f t="shared" si="168"/>
        <v>2</v>
      </c>
      <c r="F870">
        <f t="shared" si="169"/>
        <v>202502</v>
      </c>
      <c r="G870" t="s">
        <v>2084</v>
      </c>
      <c r="H870" s="9">
        <v>4.5</v>
      </c>
      <c r="I870" s="9">
        <v>4.4592999999999998</v>
      </c>
      <c r="J870" s="10">
        <v>4.2132940000000003</v>
      </c>
      <c r="K870" s="10">
        <v>4.1262615</v>
      </c>
      <c r="L870" s="10">
        <v>4.0235652000000002</v>
      </c>
      <c r="M870" s="10">
        <v>3.9125732000000002</v>
      </c>
      <c r="N870" s="10">
        <v>3.8043488000000001</v>
      </c>
      <c r="O870" s="10">
        <v>3.7071044</v>
      </c>
      <c r="P870" s="10">
        <v>3.6256913000000002</v>
      </c>
      <c r="Q870" s="10">
        <v>3.561137</v>
      </c>
      <c r="R870" s="10">
        <v>3.5127136999999999</v>
      </c>
      <c r="S870" s="10">
        <v>3.4783811999999998</v>
      </c>
      <c r="T870" s="10">
        <v>3.4555359000000001</v>
      </c>
      <c r="U870" s="10">
        <v>3.4420926999999999</v>
      </c>
      <c r="V870" s="10">
        <v>3.4348773000000001</v>
      </c>
      <c r="W870" s="10">
        <v>3.4323714000000001</v>
      </c>
      <c r="X870" s="10">
        <v>3.4336017999999999</v>
      </c>
      <c r="Y870" s="10">
        <v>3.4375952000000001</v>
      </c>
      <c r="Z870" s="10">
        <v>3.4433780999999999</v>
      </c>
      <c r="AA870" s="10">
        <v>3.4499773999999999</v>
      </c>
      <c r="AB870" s="10">
        <v>3.4565893000000001</v>
      </c>
      <c r="AC870" s="10">
        <v>3.4631224999999999</v>
      </c>
      <c r="AD870" s="10">
        <v>3.4696731000000001</v>
      </c>
      <c r="AE870" s="10">
        <v>3.4763367999999999</v>
      </c>
      <c r="AF870" s="10">
        <v>3.4832097000000002</v>
      </c>
      <c r="AG870" s="10">
        <v>3.4903876999999999</v>
      </c>
      <c r="AH870" s="10">
        <v>3.4979504000000001</v>
      </c>
      <c r="AI870" s="10">
        <v>3.5059127000000001</v>
      </c>
      <c r="AJ870" s="10">
        <v>3.5142728000000001</v>
      </c>
      <c r="AK870" s="10">
        <v>3.5230293000000001</v>
      </c>
      <c r="AL870" s="10">
        <v>3.5321805999999998</v>
      </c>
      <c r="AM870" s="10">
        <v>3.5417253</v>
      </c>
      <c r="AN870" s="10">
        <v>3.5516616999999999</v>
      </c>
      <c r="AO870" s="10">
        <v>3.5619882999999999</v>
      </c>
      <c r="AP870" s="10">
        <v>3.5727036999999999</v>
      </c>
      <c r="AQ870" s="10">
        <v>3.5838060999999999</v>
      </c>
      <c r="AR870" s="10">
        <v>3.5952942000000001</v>
      </c>
      <c r="AS870" s="10">
        <v>3.6071662999999998</v>
      </c>
      <c r="AT870" s="10">
        <v>3.6194188</v>
      </c>
      <c r="AU870" s="10">
        <v>3.6320367</v>
      </c>
      <c r="AV870" s="10">
        <v>3.6450008</v>
      </c>
      <c r="AW870" s="10">
        <v>3.6582924000000001</v>
      </c>
      <c r="AX870" s="10">
        <v>3.6718924999999998</v>
      </c>
      <c r="AY870" s="10">
        <v>3.6857821999999998</v>
      </c>
      <c r="AZ870" s="10">
        <v>3.6999423999999999</v>
      </c>
      <c r="BA870" s="10">
        <v>3.7143543000000001</v>
      </c>
      <c r="BB870" s="10">
        <v>3.728999</v>
      </c>
      <c r="BC870" s="10">
        <v>3.7438574</v>
      </c>
      <c r="BD870" s="10">
        <v>3.7589106999999999</v>
      </c>
      <c r="BE870" s="10">
        <v>3.7741399000000002</v>
      </c>
      <c r="BF870" s="10">
        <v>3.7895275000000002</v>
      </c>
      <c r="BG870" s="10">
        <v>3.8050622999999999</v>
      </c>
      <c r="BH870" s="10">
        <v>3.8207352999999999</v>
      </c>
      <c r="BI870" s="10">
        <v>3.8365376000000002</v>
      </c>
      <c r="BJ870" s="10">
        <v>3.8524600000000002</v>
      </c>
      <c r="BK870" s="10">
        <v>3.8684934000000002</v>
      </c>
      <c r="BL870" s="10">
        <v>3.8846289000000001</v>
      </c>
      <c r="BM870" s="10">
        <v>3.9008574999999999</v>
      </c>
      <c r="BN870" s="10">
        <v>3.9171699000000002</v>
      </c>
      <c r="BO870" s="10">
        <v>3.9335572999999999</v>
      </c>
      <c r="BP870" s="10">
        <v>3.9500104999999999</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85.173900000000003</v>
      </c>
      <c r="FP870" s="7">
        <v>68.930000000000007</v>
      </c>
      <c r="FQ870" s="9">
        <v>1.3379000000000001</v>
      </c>
      <c r="FT870" s="7">
        <v>3.84</v>
      </c>
      <c r="FU870" s="7">
        <v>4.57</v>
      </c>
      <c r="FV870" s="9">
        <v>85.121099999999998</v>
      </c>
      <c r="FX870" s="9">
        <v>67.44</v>
      </c>
      <c r="FY870" s="9">
        <v>65.790000000000006</v>
      </c>
      <c r="FZ870" s="9">
        <v>64.72</v>
      </c>
      <c r="GA870" s="9">
        <v>64.430000000000007</v>
      </c>
      <c r="GB870" s="9">
        <v>65.13</v>
      </c>
    </row>
    <row r="871" spans="1:184" x14ac:dyDescent="0.35">
      <c r="A871" s="6">
        <f t="shared" si="170"/>
        <v>45770</v>
      </c>
      <c r="B871" s="13">
        <f t="shared" ref="B871:B873" si="171">MONTH(A871)</f>
        <v>4</v>
      </c>
      <c r="C871" s="13">
        <f t="shared" ref="C871:C873" si="172">YEAR(A871)</f>
        <v>2025</v>
      </c>
      <c r="D871">
        <f t="shared" ref="D871:D873" si="173">C871*100+B871</f>
        <v>202504</v>
      </c>
      <c r="E871">
        <f t="shared" ref="E871:E873" si="174">IF(B871&lt;4,1,IF(B871&lt;7,2,IF(B871&lt;10,3,4)))</f>
        <v>2</v>
      </c>
      <c r="F871">
        <f t="shared" ref="F871:F873" si="175">C871*100+E871</f>
        <v>202502</v>
      </c>
      <c r="G871" t="s">
        <v>2092</v>
      </c>
      <c r="H871" s="9">
        <v>4.5</v>
      </c>
      <c r="I871" s="9">
        <v>4.4589999999999996</v>
      </c>
      <c r="J871" s="10">
        <v>4.2000460999999998</v>
      </c>
      <c r="K871" s="10">
        <v>4.1260766999999996</v>
      </c>
      <c r="L871" s="10">
        <v>4.0314753999999997</v>
      </c>
      <c r="M871" s="10">
        <v>3.9271294000000001</v>
      </c>
      <c r="N871" s="10">
        <v>3.8258409000000002</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3.5433585999999999</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3.5672511999999998</v>
      </c>
      <c r="AI871" s="10">
        <v>3.5714581000000001</v>
      </c>
      <c r="AJ871" s="10">
        <v>3.5763446000000001</v>
      </c>
      <c r="AK871" s="10">
        <v>3.5818951999999999</v>
      </c>
      <c r="AL871" s="10">
        <v>3.5880945</v>
      </c>
      <c r="AM871" s="10">
        <v>3.5949271</v>
      </c>
      <c r="AN871" s="10">
        <v>3.6023776000000001</v>
      </c>
      <c r="AO871" s="10">
        <v>3.6104305999999999</v>
      </c>
      <c r="AP871" s="10">
        <v>3.6190707</v>
      </c>
      <c r="AQ871" s="10">
        <v>3.6282825000000001</v>
      </c>
      <c r="AR871" s="10">
        <v>3.6380506000000001</v>
      </c>
      <c r="AS871" s="10">
        <v>3.6483596999999999</v>
      </c>
      <c r="AT871" s="10">
        <v>3.659192</v>
      </c>
      <c r="AU871" s="10">
        <v>3.6705188</v>
      </c>
      <c r="AV871" s="10">
        <v>3.6823077</v>
      </c>
      <c r="AW871" s="10">
        <v>3.6945268000000002</v>
      </c>
      <c r="AX871" s="10">
        <v>3.7071437</v>
      </c>
      <c r="AY871" s="10">
        <v>3.7201263</v>
      </c>
      <c r="AZ871" s="10">
        <v>3.7334423999999999</v>
      </c>
      <c r="BA871" s="10">
        <v>3.7470598000000002</v>
      </c>
      <c r="BB871" s="10">
        <v>3.7609463000000001</v>
      </c>
      <c r="BC871" s="10">
        <v>3.7750697</v>
      </c>
      <c r="BD871" s="10">
        <v>3.7893979</v>
      </c>
      <c r="BE871" s="10">
        <v>3.8038986000000001</v>
      </c>
      <c r="BF871" s="10">
        <v>3.8185427000000001</v>
      </c>
      <c r="BG871" s="10">
        <v>3.8333145000000002</v>
      </c>
      <c r="BH871" s="10">
        <v>3.8482020000000001</v>
      </c>
      <c r="BI871" s="10">
        <v>3.8631932</v>
      </c>
      <c r="BJ871" s="10">
        <v>3.8782760999999999</v>
      </c>
      <c r="BK871" s="10">
        <v>3.8934388000000002</v>
      </c>
      <c r="BL871" s="10">
        <v>3.9086693000000001</v>
      </c>
      <c r="BM871" s="10">
        <v>3.9239554999999999</v>
      </c>
      <c r="BN871" s="10">
        <v>3.9392854000000002</v>
      </c>
      <c r="BO871" s="10">
        <v>3.9546472000000001</v>
      </c>
      <c r="BP871" s="10">
        <v>3.9700286999999999</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84.984399999999994</v>
      </c>
      <c r="FP871" s="7">
        <v>68.260000000000005</v>
      </c>
      <c r="FQ871" s="9">
        <v>1.3274999999999999</v>
      </c>
      <c r="FT871" s="7">
        <v>3.94</v>
      </c>
      <c r="FU871" s="7">
        <v>4.5599999999999996</v>
      </c>
      <c r="FV871" s="9">
        <v>84.944699999999997</v>
      </c>
      <c r="FX871" s="9">
        <v>66.12</v>
      </c>
      <c r="FY871" s="9">
        <v>64.569999999999993</v>
      </c>
      <c r="FZ871" s="9">
        <v>63.67</v>
      </c>
      <c r="GA871" s="9">
        <v>63.65</v>
      </c>
      <c r="GB871" s="9">
        <v>64.680000000000007</v>
      </c>
    </row>
    <row r="872" spans="1:184" x14ac:dyDescent="0.35">
      <c r="A872" s="6">
        <f t="shared" si="170"/>
        <v>45771</v>
      </c>
      <c r="B872" s="13">
        <f t="shared" si="171"/>
        <v>4</v>
      </c>
      <c r="C872" s="13">
        <f t="shared" si="172"/>
        <v>2025</v>
      </c>
      <c r="D872">
        <f t="shared" si="173"/>
        <v>202504</v>
      </c>
      <c r="E872">
        <f t="shared" si="174"/>
        <v>2</v>
      </c>
      <c r="F872">
        <f t="shared" si="175"/>
        <v>202502</v>
      </c>
      <c r="G872" t="s">
        <v>2093</v>
      </c>
      <c r="H872" s="9">
        <v>4.5</v>
      </c>
      <c r="I872" s="9">
        <v>4.4592000000000001</v>
      </c>
      <c r="J872" s="10">
        <v>4.1778003999999997</v>
      </c>
      <c r="K872" s="10">
        <v>4.1039997000000001</v>
      </c>
      <c r="L872" s="10">
        <v>4.0037580999999998</v>
      </c>
      <c r="M872" s="10">
        <v>3.8936118</v>
      </c>
      <c r="N872" s="10">
        <v>3.7891444000000001</v>
      </c>
      <c r="O872" s="10">
        <v>3.6982119999999998</v>
      </c>
      <c r="P872" s="10">
        <v>3.6246667000000001</v>
      </c>
      <c r="Q872" s="10">
        <v>3.5690490000000001</v>
      </c>
      <c r="R872" s="10">
        <v>3.5297147</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3.5046795999999998</v>
      </c>
      <c r="AM872" s="10">
        <v>3.5119479999999998</v>
      </c>
      <c r="AN872" s="10">
        <v>3.5200407999999999</v>
      </c>
      <c r="AO872" s="10">
        <v>3.5288967000000002</v>
      </c>
      <c r="AP872" s="10">
        <v>3.5384547</v>
      </c>
      <c r="AQ872" s="10">
        <v>3.5486534999999999</v>
      </c>
      <c r="AR872" s="10">
        <v>3.5594320000000002</v>
      </c>
      <c r="AS872" s="10">
        <v>3.5707289000000002</v>
      </c>
      <c r="AT872" s="10">
        <v>3.5824867999999999</v>
      </c>
      <c r="AU872" s="10">
        <v>3.5946644000000001</v>
      </c>
      <c r="AV872" s="10">
        <v>3.6072253000000001</v>
      </c>
      <c r="AW872" s="10">
        <v>3.6201325999999998</v>
      </c>
      <c r="AX872" s="10">
        <v>3.6333498999999998</v>
      </c>
      <c r="AY872" s="10">
        <v>3.6468403</v>
      </c>
      <c r="AZ872" s="10">
        <v>3.6605674000000001</v>
      </c>
      <c r="BA872" s="10">
        <v>3.6744943999999999</v>
      </c>
      <c r="BB872" s="10">
        <v>3.6885846999999998</v>
      </c>
      <c r="BC872" s="10">
        <v>3.7028015999999999</v>
      </c>
      <c r="BD872" s="10">
        <v>3.7171086</v>
      </c>
      <c r="BE872" s="10">
        <v>3.7314688999999999</v>
      </c>
      <c r="BF872" s="10">
        <v>3.7458513</v>
      </c>
      <c r="BG872" s="10">
        <v>3.7602484999999999</v>
      </c>
      <c r="BH872" s="10">
        <v>3.7746594999999998</v>
      </c>
      <c r="BI872" s="10">
        <v>3.7890836000000001</v>
      </c>
      <c r="BJ872" s="10">
        <v>3.8035199</v>
      </c>
      <c r="BK872" s="10">
        <v>3.8179677000000001</v>
      </c>
      <c r="BL872" s="10">
        <v>3.8324259999999999</v>
      </c>
      <c r="BM872" s="10">
        <v>3.8468941000000001</v>
      </c>
      <c r="BN872" s="10">
        <v>3.8613710999999999</v>
      </c>
      <c r="BO872" s="10">
        <v>3.8758561999999999</v>
      </c>
      <c r="BP872" s="10">
        <v>3.8903485</v>
      </c>
      <c r="BQ872" s="10">
        <v>3.9048473000000001</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85.164299999999997</v>
      </c>
      <c r="FP872" s="7">
        <v>67.5</v>
      </c>
      <c r="FQ872" s="9">
        <v>1.3314999999999999</v>
      </c>
      <c r="FT872" s="7">
        <v>3.88</v>
      </c>
      <c r="FU872" s="7">
        <v>4.5</v>
      </c>
      <c r="FV872" s="9">
        <v>85.128100000000003</v>
      </c>
      <c r="FX872" s="9">
        <v>66.55</v>
      </c>
      <c r="FY872" s="9">
        <v>65.099999999999994</v>
      </c>
      <c r="FZ872" s="9">
        <v>64.290000000000006</v>
      </c>
      <c r="GA872" s="9">
        <v>64.27</v>
      </c>
      <c r="GB872" s="9">
        <v>65.28</v>
      </c>
    </row>
    <row r="873" spans="1:184" x14ac:dyDescent="0.35">
      <c r="A873" s="6">
        <f t="shared" si="170"/>
        <v>45772</v>
      </c>
      <c r="B873" s="13">
        <f t="shared" si="171"/>
        <v>4</v>
      </c>
      <c r="C873" s="13">
        <f t="shared" si="172"/>
        <v>2025</v>
      </c>
      <c r="D873">
        <f t="shared" si="173"/>
        <v>202504</v>
      </c>
      <c r="E873">
        <f t="shared" si="174"/>
        <v>2</v>
      </c>
      <c r="F873">
        <f t="shared" si="175"/>
        <v>202502</v>
      </c>
      <c r="G873" t="s">
        <v>2094</v>
      </c>
      <c r="H873" s="9">
        <v>4.5</v>
      </c>
      <c r="I873" s="9">
        <v>4.4591000000000003</v>
      </c>
      <c r="J873" s="10">
        <v>4.1852128000000004</v>
      </c>
      <c r="K873" s="10">
        <v>4.1105568000000003</v>
      </c>
      <c r="L873" s="10">
        <v>4.0107008999999998</v>
      </c>
      <c r="M873" s="10">
        <v>3.9014817000000002</v>
      </c>
      <c r="N873" s="10">
        <v>3.7980535</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3.4353248999999999</v>
      </c>
      <c r="AD873" s="10">
        <v>3.4381103</v>
      </c>
      <c r="AE873" s="10">
        <v>3.4416693999999999</v>
      </c>
      <c r="AF873" s="10">
        <v>3.4460183</v>
      </c>
      <c r="AG873" s="10">
        <v>3.4511733000000002</v>
      </c>
      <c r="AH873" s="10">
        <v>3.4571402</v>
      </c>
      <c r="AI873" s="10">
        <v>3.4638798</v>
      </c>
      <c r="AJ873" s="10">
        <v>3.4713406999999998</v>
      </c>
      <c r="AK873" s="10">
        <v>3.4794711999999999</v>
      </c>
      <c r="AL873" s="10">
        <v>3.4882198</v>
      </c>
      <c r="AM873" s="10">
        <v>3.4975350999999999</v>
      </c>
      <c r="AN873" s="10">
        <v>3.5073653</v>
      </c>
      <c r="AO873" s="10">
        <v>3.5176590999999999</v>
      </c>
      <c r="AP873" s="10">
        <v>3.5283647999999999</v>
      </c>
      <c r="AQ873" s="10">
        <v>3.5394307999999999</v>
      </c>
      <c r="AR873" s="10">
        <v>3.5508058</v>
      </c>
      <c r="AS873" s="10">
        <v>3.5624380000000002</v>
      </c>
      <c r="AT873" s="10">
        <v>3.5742820000000002</v>
      </c>
      <c r="AU873" s="10">
        <v>3.5863185</v>
      </c>
      <c r="AV873" s="10">
        <v>3.5985356999999998</v>
      </c>
      <c r="AW873" s="10">
        <v>3.6109217</v>
      </c>
      <c r="AX873" s="10">
        <v>3.6234646000000001</v>
      </c>
      <c r="AY873" s="10">
        <v>3.6361526</v>
      </c>
      <c r="AZ873" s="10">
        <v>3.6489737</v>
      </c>
      <c r="BA873" s="10">
        <v>3.6619161</v>
      </c>
      <c r="BB873" s="10">
        <v>3.6749679</v>
      </c>
      <c r="BC873" s="10">
        <v>3.6881172000000002</v>
      </c>
      <c r="BD873" s="10">
        <v>3.7013520999999998</v>
      </c>
      <c r="BE873" s="10">
        <v>3.7146607</v>
      </c>
      <c r="BF873" s="10">
        <v>3.7280329000000001</v>
      </c>
      <c r="BG873" s="10">
        <v>3.7414659000000001</v>
      </c>
      <c r="BH873" s="10">
        <v>3.7549589999999999</v>
      </c>
      <c r="BI873" s="10">
        <v>3.7685116999999999</v>
      </c>
      <c r="BJ873" s="10">
        <v>3.7821231000000002</v>
      </c>
      <c r="BK873" s="10">
        <v>3.7957926999999998</v>
      </c>
      <c r="BL873" s="10">
        <v>3.8095199000000002</v>
      </c>
      <c r="BM873" s="10">
        <v>3.8233038000000001</v>
      </c>
      <c r="BN873" s="10">
        <v>3.8371439000000001</v>
      </c>
      <c r="BO873" s="10">
        <v>3.8510395000000002</v>
      </c>
      <c r="BP873" s="10">
        <v>3.8649898999999999</v>
      </c>
      <c r="BQ873" s="10">
        <v>3.8789943999999998</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85.212299999999999</v>
      </c>
      <c r="FP873" s="7">
        <v>66.989999999999995</v>
      </c>
      <c r="FQ873" s="9">
        <v>1.3309</v>
      </c>
      <c r="FT873" s="7">
        <v>3.87</v>
      </c>
      <c r="FU873" s="7">
        <v>4.4800000000000004</v>
      </c>
      <c r="FV873" s="9">
        <v>85.179500000000004</v>
      </c>
      <c r="FX873" s="9">
        <v>66.87</v>
      </c>
      <c r="FY873" s="9">
        <v>65.239999999999995</v>
      </c>
      <c r="FZ873" s="9">
        <v>64.489999999999995</v>
      </c>
      <c r="GA873" s="9">
        <v>64.510000000000005</v>
      </c>
      <c r="GB873" s="9">
        <v>65.45</v>
      </c>
    </row>
    <row r="874" spans="1:184" x14ac:dyDescent="0.35">
      <c r="A874" s="6">
        <f t="shared" si="170"/>
        <v>45775</v>
      </c>
      <c r="B874" s="13">
        <f t="shared" ref="B874" si="176">MONTH(A874)</f>
        <v>4</v>
      </c>
      <c r="C874" s="13">
        <f t="shared" ref="C874" si="177">YEAR(A874)</f>
        <v>2025</v>
      </c>
      <c r="D874">
        <f t="shared" ref="D874" si="178">C874*100+B874</f>
        <v>202504</v>
      </c>
      <c r="E874">
        <f t="shared" ref="E874" si="179">IF(B874&lt;4,1,IF(B874&lt;7,2,IF(B874&lt;10,3,4)))</f>
        <v>2</v>
      </c>
      <c r="F874">
        <f t="shared" ref="F874" si="180">C874*100+E874</f>
        <v>202502</v>
      </c>
      <c r="G874" t="s">
        <v>2097</v>
      </c>
      <c r="H874" s="9">
        <v>4.5</v>
      </c>
      <c r="I874" s="9">
        <v>4.4589999999999996</v>
      </c>
      <c r="J874" s="10">
        <v>4.1850696999999997</v>
      </c>
      <c r="K874" s="10">
        <v>4.1039646000000003</v>
      </c>
      <c r="L874" s="10">
        <v>4.0025180000000002</v>
      </c>
      <c r="M874" s="10">
        <v>3.8919833000000001</v>
      </c>
      <c r="N874" s="10">
        <v>3.7849591</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3.4804327000000002</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3.5748785000000001</v>
      </c>
      <c r="AT874" s="10">
        <v>3.5858867000000001</v>
      </c>
      <c r="AU874" s="10">
        <v>3.5971579999999999</v>
      </c>
      <c r="AV874" s="10">
        <v>3.6086838000000001</v>
      </c>
      <c r="AW874" s="10">
        <v>3.6204556000000001</v>
      </c>
      <c r="AX874" s="10">
        <v>3.6324649</v>
      </c>
      <c r="AY874" s="10">
        <v>3.6447031000000001</v>
      </c>
      <c r="AZ874" s="10">
        <v>3.6571617999999999</v>
      </c>
      <c r="BA874" s="10">
        <v>3.6698322000000001</v>
      </c>
      <c r="BB874" s="10">
        <v>3.682706</v>
      </c>
      <c r="BC874" s="10">
        <v>3.6957746</v>
      </c>
      <c r="BD874" s="10">
        <v>3.7090293999999999</v>
      </c>
      <c r="BE874" s="10">
        <v>3.7224618999999999</v>
      </c>
      <c r="BF874" s="10">
        <v>3.7360639999999998</v>
      </c>
      <c r="BG874" s="10">
        <v>3.7498301999999999</v>
      </c>
      <c r="BH874" s="10">
        <v>3.7637556000000001</v>
      </c>
      <c r="BI874" s="10">
        <v>3.7778353999999998</v>
      </c>
      <c r="BJ874" s="10">
        <v>3.7920647999999999</v>
      </c>
      <c r="BK874" s="10">
        <v>3.8064391</v>
      </c>
      <c r="BL874" s="10">
        <v>3.8209534999999999</v>
      </c>
      <c r="BM874" s="10">
        <v>3.8356032</v>
      </c>
      <c r="BN874" s="10">
        <v>3.8503834000000001</v>
      </c>
      <c r="BO874" s="10">
        <v>3.8652893000000001</v>
      </c>
      <c r="BP874" s="10">
        <v>3.8803160999999999</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85.624399999999994</v>
      </c>
      <c r="FP874" s="7">
        <v>66.13</v>
      </c>
      <c r="FQ874" s="9">
        <v>1.3392999999999999</v>
      </c>
      <c r="FT874" s="7">
        <v>3.87</v>
      </c>
      <c r="FU874" s="7">
        <v>4.5</v>
      </c>
      <c r="FV874" s="9">
        <v>85.599299999999999</v>
      </c>
      <c r="FX874" s="9">
        <v>65.86</v>
      </c>
      <c r="FY874" s="9">
        <v>64.31</v>
      </c>
      <c r="FZ874" s="9">
        <v>63.76</v>
      </c>
      <c r="GA874" s="9">
        <v>63.94</v>
      </c>
      <c r="GB874" s="9">
        <v>65.02</v>
      </c>
    </row>
    <row r="875" spans="1:184" x14ac:dyDescent="0.35">
      <c r="A875" s="6">
        <f t="shared" si="170"/>
        <v>45776</v>
      </c>
      <c r="B875" s="13">
        <f t="shared" ref="B875:B876" si="181">MONTH(A875)</f>
        <v>4</v>
      </c>
      <c r="C875" s="13">
        <f t="shared" ref="C875:C876" si="182">YEAR(A875)</f>
        <v>2025</v>
      </c>
      <c r="D875">
        <f t="shared" ref="D875:D876" si="183">C875*100+B875</f>
        <v>202504</v>
      </c>
      <c r="E875">
        <f t="shared" ref="E875:E876" si="184">IF(B875&lt;4,1,IF(B875&lt;7,2,IF(B875&lt;10,3,4)))</f>
        <v>2</v>
      </c>
      <c r="F875">
        <f t="shared" ref="F875:F876" si="185">C875*100+E875</f>
        <v>202502</v>
      </c>
      <c r="G875" t="s">
        <v>2099</v>
      </c>
      <c r="H875" s="9">
        <v>4.5</v>
      </c>
      <c r="I875" s="9">
        <v>4.4589999999999996</v>
      </c>
      <c r="J875" s="10">
        <v>4.1829058999999997</v>
      </c>
      <c r="K875" s="10">
        <v>4.0985573000000004</v>
      </c>
      <c r="L875" s="10">
        <v>3.9928710000000001</v>
      </c>
      <c r="M875" s="10">
        <v>3.8789074000000001</v>
      </c>
      <c r="N875" s="10">
        <v>3.7713581</v>
      </c>
      <c r="O875" s="10">
        <v>3.6771273</v>
      </c>
      <c r="P875" s="10">
        <v>3.5993767999999999</v>
      </c>
      <c r="Q875" s="10">
        <v>3.5386041000000001</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3.4299974999999998</v>
      </c>
      <c r="AD875" s="10">
        <v>3.4335037000000002</v>
      </c>
      <c r="AE875" s="10">
        <v>3.4373119000000001</v>
      </c>
      <c r="AF875" s="10">
        <v>3.4415089999999999</v>
      </c>
      <c r="AG875" s="10">
        <v>3.4461818000000002</v>
      </c>
      <c r="AH875" s="10">
        <v>3.4514008999999999</v>
      </c>
      <c r="AI875" s="10">
        <v>3.4571714</v>
      </c>
      <c r="AJ875" s="10">
        <v>3.4634825</v>
      </c>
      <c r="AK875" s="10">
        <v>3.4703230999999999</v>
      </c>
      <c r="AL875" s="10">
        <v>3.4776823000000001</v>
      </c>
      <c r="AM875" s="10">
        <v>3.4855489999999998</v>
      </c>
      <c r="AN875" s="10">
        <v>3.4939124000000001</v>
      </c>
      <c r="AO875" s="10">
        <v>3.5027613</v>
      </c>
      <c r="AP875" s="10">
        <v>3.5120847999999998</v>
      </c>
      <c r="AQ875" s="10">
        <v>3.5218718999999998</v>
      </c>
      <c r="AR875" s="10">
        <v>3.5321117000000002</v>
      </c>
      <c r="AS875" s="10">
        <v>3.5427930999999999</v>
      </c>
      <c r="AT875" s="10">
        <v>3.5539040000000002</v>
      </c>
      <c r="AU875" s="10">
        <v>3.5654256000000002</v>
      </c>
      <c r="AV875" s="10">
        <v>3.5773367999999999</v>
      </c>
      <c r="AW875" s="10">
        <v>3.5896162</v>
      </c>
      <c r="AX875" s="10">
        <v>3.6022425</v>
      </c>
      <c r="AY875" s="10">
        <v>3.6151946000000001</v>
      </c>
      <c r="AZ875" s="10">
        <v>3.6284512000000002</v>
      </c>
      <c r="BA875" s="10">
        <v>3.641991</v>
      </c>
      <c r="BB875" s="10">
        <v>3.6557927000000001</v>
      </c>
      <c r="BC875" s="10">
        <v>3.6698352000000001</v>
      </c>
      <c r="BD875" s="10">
        <v>3.6840970999999998</v>
      </c>
      <c r="BE875" s="10">
        <v>3.6985572000000002</v>
      </c>
      <c r="BF875" s="10">
        <v>3.7131954</v>
      </c>
      <c r="BG875" s="10">
        <v>3.7279971999999999</v>
      </c>
      <c r="BH875" s="10">
        <v>3.7429497</v>
      </c>
      <c r="BI875" s="10">
        <v>3.7580401000000001</v>
      </c>
      <c r="BJ875" s="10">
        <v>3.7732554999999999</v>
      </c>
      <c r="BK875" s="10">
        <v>3.7885832000000002</v>
      </c>
      <c r="BL875" s="10">
        <v>3.8040102</v>
      </c>
      <c r="BM875" s="10">
        <v>3.8195237999999998</v>
      </c>
      <c r="BN875" s="10">
        <v>3.8351111000000002</v>
      </c>
      <c r="BO875" s="10">
        <v>3.8507593</v>
      </c>
      <c r="BP875" s="10">
        <v>3.8664554999999998</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85.565200000000004</v>
      </c>
      <c r="FP875" s="7">
        <v>64.040000000000006</v>
      </c>
      <c r="FQ875" s="9">
        <v>1.3389</v>
      </c>
      <c r="FT875" s="7">
        <v>3.86</v>
      </c>
      <c r="FU875" s="7">
        <v>4.47</v>
      </c>
      <c r="FV875" s="9">
        <v>85.541899999999998</v>
      </c>
      <c r="FX875" s="9">
        <v>64.25</v>
      </c>
      <c r="FY875" s="9">
        <v>62.91</v>
      </c>
      <c r="FZ875" s="9">
        <v>62.56</v>
      </c>
      <c r="GA875" s="9">
        <v>63.02</v>
      </c>
      <c r="GB875" s="9">
        <v>64.36</v>
      </c>
    </row>
    <row r="876" spans="1:184" x14ac:dyDescent="0.35">
      <c r="A876" s="6">
        <f t="shared" si="170"/>
        <v>45777</v>
      </c>
      <c r="B876" s="13">
        <f t="shared" si="181"/>
        <v>4</v>
      </c>
      <c r="C876" s="13">
        <f t="shared" si="182"/>
        <v>2025</v>
      </c>
      <c r="D876">
        <f t="shared" si="183"/>
        <v>202504</v>
      </c>
      <c r="E876">
        <f t="shared" si="184"/>
        <v>2</v>
      </c>
      <c r="F876">
        <f t="shared" si="185"/>
        <v>202502</v>
      </c>
      <c r="G876" t="s">
        <v>2110</v>
      </c>
      <c r="H876" s="9">
        <v>4.5</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T876" s="7">
        <v>3.82</v>
      </c>
      <c r="FU876" s="7">
        <v>4.43</v>
      </c>
      <c r="FX876" s="9">
        <v>63.12</v>
      </c>
      <c r="FY876" s="9">
        <v>60.67</v>
      </c>
      <c r="FZ876" s="9">
        <v>60.31</v>
      </c>
      <c r="GA876" s="9">
        <v>60.88</v>
      </c>
      <c r="GB876" s="9">
        <v>62.6</v>
      </c>
    </row>
  </sheetData>
  <phoneticPr fontId="1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1"/>
  <sheetViews>
    <sheetView workbookViewId="0">
      <pane xSplit="2" ySplit="7" topLeftCell="C38" activePane="bottomRight" state="frozen"/>
      <selection activeCell="O33" sqref="O33"/>
      <selection pane="topRight" activeCell="O33" sqref="O33"/>
      <selection pane="bottomLeft" activeCell="O33" sqref="O33"/>
      <selection pane="bottomRight" activeCell="G3" sqref="G3"/>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986</v>
      </c>
      <c r="C2" t="s">
        <v>962</v>
      </c>
      <c r="D2" t="s">
        <v>963</v>
      </c>
      <c r="E2" t="s">
        <v>964</v>
      </c>
      <c r="F2" s="2" t="s">
        <v>5</v>
      </c>
      <c r="G2" s="2" t="s">
        <v>1989</v>
      </c>
    </row>
    <row r="3" spans="1:7" s="5" customFormat="1" ht="58" x14ac:dyDescent="0.35">
      <c r="B3" s="5" t="s">
        <v>13</v>
      </c>
      <c r="C3" s="5" t="s">
        <v>966</v>
      </c>
      <c r="D3" s="5" t="s">
        <v>2087</v>
      </c>
      <c r="E3" s="5" t="s">
        <v>967</v>
      </c>
      <c r="F3" s="5" t="s">
        <v>16</v>
      </c>
      <c r="G3" s="5" t="s">
        <v>875</v>
      </c>
    </row>
    <row r="4" spans="1:7" x14ac:dyDescent="0.35">
      <c r="B4" t="s">
        <v>12</v>
      </c>
      <c r="C4" t="s">
        <v>2086</v>
      </c>
      <c r="D4" t="s">
        <v>2086</v>
      </c>
      <c r="E4" t="s">
        <v>2086</v>
      </c>
      <c r="F4" t="s">
        <v>988</v>
      </c>
      <c r="G4" t="s">
        <v>1991</v>
      </c>
    </row>
    <row r="5" spans="1:7" x14ac:dyDescent="0.35">
      <c r="B5" t="s">
        <v>11</v>
      </c>
      <c r="C5" t="s">
        <v>1913</v>
      </c>
      <c r="D5" t="s">
        <v>1913</v>
      </c>
      <c r="E5" t="s">
        <v>2089</v>
      </c>
      <c r="F5" t="s">
        <v>2090</v>
      </c>
      <c r="G5" t="s">
        <v>2111</v>
      </c>
    </row>
    <row r="6" spans="1:7" x14ac:dyDescent="0.35">
      <c r="B6" t="s">
        <v>10</v>
      </c>
      <c r="C6" t="s">
        <v>874</v>
      </c>
      <c r="D6" t="s">
        <v>874</v>
      </c>
      <c r="E6" t="s">
        <v>874</v>
      </c>
      <c r="F6" t="s">
        <v>14</v>
      </c>
      <c r="G6" t="s">
        <v>1883</v>
      </c>
    </row>
    <row r="7" spans="1:7" x14ac:dyDescent="0.35">
      <c r="B7" t="s">
        <v>9</v>
      </c>
      <c r="C7" t="s">
        <v>2085</v>
      </c>
      <c r="D7" t="s">
        <v>2085</v>
      </c>
      <c r="E7" t="s">
        <v>2088</v>
      </c>
      <c r="F7" t="s">
        <v>2010</v>
      </c>
      <c r="G7" t="s">
        <v>2100</v>
      </c>
    </row>
    <row r="8" spans="1:7" x14ac:dyDescent="0.35">
      <c r="A8" s="6">
        <v>42005</v>
      </c>
      <c r="B8" t="s">
        <v>987</v>
      </c>
      <c r="C8" s="7" t="e">
        <v>#N/A</v>
      </c>
      <c r="D8" s="7" t="e">
        <v>#N/A</v>
      </c>
      <c r="E8" s="7" t="e">
        <v>#N/A</v>
      </c>
      <c r="F8" s="4">
        <v>99.5</v>
      </c>
      <c r="G8" s="9">
        <v>0.5</v>
      </c>
    </row>
    <row r="9" spans="1:7" x14ac:dyDescent="0.35">
      <c r="A9" s="6">
        <v>42095</v>
      </c>
      <c r="B9" t="s">
        <v>989</v>
      </c>
      <c r="C9" s="7" t="e">
        <v>#N/A</v>
      </c>
      <c r="D9" s="7" t="e">
        <v>#N/A</v>
      </c>
      <c r="E9" s="7" t="e">
        <v>#N/A</v>
      </c>
      <c r="F9" s="4">
        <v>100.06666666666666</v>
      </c>
      <c r="G9" s="9">
        <v>0.5</v>
      </c>
    </row>
    <row r="10" spans="1:7" x14ac:dyDescent="0.35">
      <c r="A10" s="6">
        <v>42186</v>
      </c>
      <c r="B10" t="s">
        <v>990</v>
      </c>
      <c r="C10" s="7" t="e">
        <v>#N/A</v>
      </c>
      <c r="D10" s="7" t="e">
        <v>#N/A</v>
      </c>
      <c r="E10" s="7" t="e">
        <v>#N/A</v>
      </c>
      <c r="F10" s="4">
        <v>100.16666666666667</v>
      </c>
      <c r="G10" s="9">
        <v>0.5</v>
      </c>
    </row>
    <row r="11" spans="1:7" x14ac:dyDescent="0.35">
      <c r="A11" s="6">
        <v>42278</v>
      </c>
      <c r="B11" t="s">
        <v>991</v>
      </c>
      <c r="C11" s="7" t="e">
        <v>#N/A</v>
      </c>
      <c r="D11" s="7" t="e">
        <v>#N/A</v>
      </c>
      <c r="E11" s="7" t="e">
        <v>#N/A</v>
      </c>
      <c r="F11" s="4">
        <v>100.3</v>
      </c>
      <c r="G11" s="9">
        <v>0.5</v>
      </c>
    </row>
    <row r="12" spans="1:7" x14ac:dyDescent="0.35">
      <c r="A12" s="6">
        <v>42370</v>
      </c>
      <c r="B12" t="s">
        <v>992</v>
      </c>
      <c r="C12" s="7" t="e">
        <v>#N/A</v>
      </c>
      <c r="D12" s="7" t="e">
        <v>#N/A</v>
      </c>
      <c r="E12" s="7" t="e">
        <v>#N/A</v>
      </c>
      <c r="F12" s="4">
        <v>99.833333333333329</v>
      </c>
      <c r="G12" s="9">
        <v>0.5</v>
      </c>
    </row>
    <row r="13" spans="1:7" x14ac:dyDescent="0.35">
      <c r="A13" s="6">
        <v>42461</v>
      </c>
      <c r="B13" t="s">
        <v>993</v>
      </c>
      <c r="C13" s="7" t="e">
        <v>#N/A</v>
      </c>
      <c r="D13" s="7" t="e">
        <v>#N/A</v>
      </c>
      <c r="E13" s="7" t="e">
        <v>#N/A</v>
      </c>
      <c r="F13" s="4">
        <v>100.40000000000002</v>
      </c>
      <c r="G13" s="9">
        <v>0.5</v>
      </c>
    </row>
    <row r="14" spans="1:7" x14ac:dyDescent="0.35">
      <c r="A14" s="6">
        <v>42552</v>
      </c>
      <c r="B14" t="s">
        <v>994</v>
      </c>
      <c r="C14" s="7" t="e">
        <v>#N/A</v>
      </c>
      <c r="D14" s="7" t="e">
        <v>#N/A</v>
      </c>
      <c r="E14" s="7" t="e">
        <v>#N/A</v>
      </c>
      <c r="F14" s="4">
        <v>100.86666666666667</v>
      </c>
      <c r="G14" s="9">
        <v>0.25</v>
      </c>
    </row>
    <row r="15" spans="1:7" x14ac:dyDescent="0.35">
      <c r="A15" s="6">
        <v>42644</v>
      </c>
      <c r="B15" t="s">
        <v>995</v>
      </c>
      <c r="C15" s="7" t="e">
        <v>#N/A</v>
      </c>
      <c r="D15" s="7" t="e">
        <v>#N/A</v>
      </c>
      <c r="E15" s="7" t="e">
        <v>#N/A</v>
      </c>
      <c r="F15" s="4">
        <v>101.5</v>
      </c>
      <c r="G15" s="9">
        <v>0.25</v>
      </c>
    </row>
    <row r="16" spans="1:7" x14ac:dyDescent="0.35">
      <c r="A16" s="6">
        <v>42736</v>
      </c>
      <c r="B16" t="s">
        <v>996</v>
      </c>
      <c r="C16" s="7" t="e">
        <v>#N/A</v>
      </c>
      <c r="D16" s="7" t="e">
        <v>#N/A</v>
      </c>
      <c r="E16" s="7" t="e">
        <v>#N/A</v>
      </c>
      <c r="F16" s="4">
        <v>102</v>
      </c>
      <c r="G16" s="9">
        <v>0.25</v>
      </c>
    </row>
    <row r="17" spans="1:7" x14ac:dyDescent="0.35">
      <c r="A17" s="6">
        <v>42826</v>
      </c>
      <c r="B17" t="s">
        <v>997</v>
      </c>
      <c r="C17" s="7" t="e">
        <v>#N/A</v>
      </c>
      <c r="D17" s="7" t="e">
        <v>#N/A</v>
      </c>
      <c r="E17" s="7" t="e">
        <v>#N/A</v>
      </c>
      <c r="F17" s="4">
        <v>103.16666666666667</v>
      </c>
      <c r="G17" s="9">
        <v>0.25</v>
      </c>
    </row>
    <row r="18" spans="1:7" x14ac:dyDescent="0.35">
      <c r="A18" s="6">
        <v>42917</v>
      </c>
      <c r="B18" t="s">
        <v>998</v>
      </c>
      <c r="C18" s="7" t="e">
        <v>#N/A</v>
      </c>
      <c r="D18" s="7" t="e">
        <v>#N/A</v>
      </c>
      <c r="E18" s="7" t="e">
        <v>#N/A</v>
      </c>
      <c r="F18" s="4">
        <v>103.7</v>
      </c>
      <c r="G18" s="9">
        <v>0.25</v>
      </c>
    </row>
    <row r="19" spans="1:7" x14ac:dyDescent="0.35">
      <c r="A19" s="6">
        <v>43009</v>
      </c>
      <c r="B19" t="s">
        <v>999</v>
      </c>
      <c r="C19" s="7" t="e">
        <v>#N/A</v>
      </c>
      <c r="D19" s="7" t="e">
        <v>#N/A</v>
      </c>
      <c r="E19" s="7" t="e">
        <v>#N/A</v>
      </c>
      <c r="F19" s="4">
        <v>104.56666666666668</v>
      </c>
      <c r="G19" s="9">
        <v>0.5</v>
      </c>
    </row>
    <row r="20" spans="1:7" x14ac:dyDescent="0.35">
      <c r="A20" s="6">
        <v>43101</v>
      </c>
      <c r="B20" t="s">
        <v>1000</v>
      </c>
      <c r="C20" s="7" t="e">
        <v>#N/A</v>
      </c>
      <c r="D20" s="7" t="e">
        <v>#N/A</v>
      </c>
      <c r="E20" s="7" t="e">
        <v>#N/A</v>
      </c>
      <c r="F20" s="4">
        <v>104.76666666666667</v>
      </c>
      <c r="G20" s="9">
        <v>0.5</v>
      </c>
    </row>
    <row r="21" spans="1:7" x14ac:dyDescent="0.35">
      <c r="A21" s="6">
        <v>43191</v>
      </c>
      <c r="B21" t="s">
        <v>1001</v>
      </c>
      <c r="C21" s="7" t="e">
        <v>#N/A</v>
      </c>
      <c r="D21" s="7" t="e">
        <v>#N/A</v>
      </c>
      <c r="E21" s="7" t="e">
        <v>#N/A</v>
      </c>
      <c r="F21" s="4">
        <v>105.66666666666667</v>
      </c>
      <c r="G21" s="9">
        <v>0.5</v>
      </c>
    </row>
    <row r="22" spans="1:7" x14ac:dyDescent="0.35">
      <c r="A22" s="6">
        <v>43282</v>
      </c>
      <c r="B22" t="s">
        <v>1002</v>
      </c>
      <c r="C22" s="7" t="e">
        <v>#N/A</v>
      </c>
      <c r="D22" s="7" t="e">
        <v>#N/A</v>
      </c>
      <c r="E22" s="7" t="e">
        <v>#N/A</v>
      </c>
      <c r="F22" s="4">
        <v>106.3</v>
      </c>
      <c r="G22" s="9">
        <v>0.75</v>
      </c>
    </row>
    <row r="23" spans="1:7" x14ac:dyDescent="0.35">
      <c r="A23" s="6">
        <v>43374</v>
      </c>
      <c r="B23" t="s">
        <v>1003</v>
      </c>
      <c r="C23" s="7" t="e">
        <v>#N/A</v>
      </c>
      <c r="D23" s="7" t="e">
        <v>#N/A</v>
      </c>
      <c r="E23" s="7" t="e">
        <v>#N/A</v>
      </c>
      <c r="F23" s="4">
        <v>106.93333333333332</v>
      </c>
      <c r="G23" s="9">
        <v>0.75</v>
      </c>
    </row>
    <row r="24" spans="1:7" x14ac:dyDescent="0.35">
      <c r="A24" s="6">
        <v>43466</v>
      </c>
      <c r="B24" t="s">
        <v>1004</v>
      </c>
      <c r="C24" s="7" t="e">
        <v>#N/A</v>
      </c>
      <c r="D24" s="7" t="e">
        <v>#N/A</v>
      </c>
      <c r="E24" s="7" t="e">
        <v>#N/A</v>
      </c>
      <c r="F24" s="4">
        <v>106.7</v>
      </c>
      <c r="G24" s="9">
        <v>0.75</v>
      </c>
    </row>
    <row r="25" spans="1:7" x14ac:dyDescent="0.35">
      <c r="A25" s="6">
        <v>43556</v>
      </c>
      <c r="B25" t="s">
        <v>1005</v>
      </c>
      <c r="C25" s="7" t="e">
        <v>#N/A</v>
      </c>
      <c r="D25" s="7" t="e">
        <v>#N/A</v>
      </c>
      <c r="E25" s="7" t="e">
        <v>#N/A</v>
      </c>
      <c r="F25" s="4">
        <v>107.8</v>
      </c>
      <c r="G25" s="9">
        <v>0.75</v>
      </c>
    </row>
    <row r="26" spans="1:7" x14ac:dyDescent="0.35">
      <c r="A26" s="6">
        <v>43647</v>
      </c>
      <c r="B26" t="s">
        <v>1006</v>
      </c>
      <c r="C26" s="7" t="e">
        <v>#N/A</v>
      </c>
      <c r="D26" s="7" t="e">
        <v>#N/A</v>
      </c>
      <c r="E26" s="7" t="e">
        <v>#N/A</v>
      </c>
      <c r="F26" s="4">
        <v>108.26666666666667</v>
      </c>
      <c r="G26" s="9">
        <v>0.75</v>
      </c>
    </row>
    <row r="27" spans="1:7" x14ac:dyDescent="0.35">
      <c r="A27" s="6">
        <v>43739</v>
      </c>
      <c r="B27" t="s">
        <v>1007</v>
      </c>
      <c r="C27" s="7" t="e">
        <v>#N/A</v>
      </c>
      <c r="D27" s="7" t="e">
        <v>#N/A</v>
      </c>
      <c r="E27" s="7" t="e">
        <v>#N/A</v>
      </c>
      <c r="F27" s="4">
        <v>108.43333333333334</v>
      </c>
      <c r="G27" s="9">
        <v>0.75</v>
      </c>
    </row>
    <row r="28" spans="1:7" x14ac:dyDescent="0.35">
      <c r="A28" s="6">
        <v>43831</v>
      </c>
      <c r="B28" t="s">
        <v>1008</v>
      </c>
      <c r="C28" s="7" t="e">
        <v>#N/A</v>
      </c>
      <c r="D28" s="7" t="e">
        <v>#N/A</v>
      </c>
      <c r="E28" s="7" t="e">
        <v>#N/A</v>
      </c>
      <c r="F28" s="4">
        <v>108.46666666666665</v>
      </c>
      <c r="G28" s="9">
        <v>0.1</v>
      </c>
    </row>
    <row r="29" spans="1:7" x14ac:dyDescent="0.35">
      <c r="A29" s="6">
        <v>43922</v>
      </c>
      <c r="B29" t="s">
        <v>1009</v>
      </c>
      <c r="C29" s="7" t="e">
        <v>#N/A</v>
      </c>
      <c r="D29" s="7" t="e">
        <v>#N/A</v>
      </c>
      <c r="E29" s="7" t="e">
        <v>#N/A</v>
      </c>
      <c r="F29" s="4">
        <v>108.53333333333335</v>
      </c>
      <c r="G29" s="9">
        <v>0.1</v>
      </c>
    </row>
    <row r="30" spans="1:7" x14ac:dyDescent="0.35">
      <c r="A30" s="6">
        <v>44013</v>
      </c>
      <c r="B30" t="s">
        <v>1010</v>
      </c>
      <c r="C30" s="7" t="e">
        <v>#N/A</v>
      </c>
      <c r="D30" s="7" t="e">
        <v>#N/A</v>
      </c>
      <c r="E30" s="7" t="e">
        <v>#N/A</v>
      </c>
      <c r="F30" s="4">
        <v>108.93333333333332</v>
      </c>
      <c r="G30" s="9">
        <v>0.1</v>
      </c>
    </row>
    <row r="31" spans="1:7" x14ac:dyDescent="0.35">
      <c r="A31" s="6">
        <v>44105</v>
      </c>
      <c r="B31" t="s">
        <v>1011</v>
      </c>
      <c r="C31" s="7" t="e">
        <v>#N/A</v>
      </c>
      <c r="D31" s="7" t="e">
        <v>#N/A</v>
      </c>
      <c r="E31" s="7" t="e">
        <v>#N/A</v>
      </c>
      <c r="F31" s="4">
        <v>109.06666666666666</v>
      </c>
      <c r="G31" s="9">
        <v>0.1</v>
      </c>
    </row>
    <row r="32" spans="1:7" x14ac:dyDescent="0.35">
      <c r="A32" s="6">
        <v>44197</v>
      </c>
      <c r="B32" t="s">
        <v>1012</v>
      </c>
      <c r="C32" s="7" t="e">
        <v>#N/A</v>
      </c>
      <c r="D32" s="7" t="e">
        <v>#N/A</v>
      </c>
      <c r="E32" s="7" t="e">
        <v>#N/A</v>
      </c>
      <c r="F32" s="4">
        <v>109.16666666666667</v>
      </c>
      <c r="G32" s="9">
        <v>0.1</v>
      </c>
    </row>
    <row r="33" spans="1:7" x14ac:dyDescent="0.35">
      <c r="A33" s="6">
        <v>44287</v>
      </c>
      <c r="B33" t="s">
        <v>1013</v>
      </c>
      <c r="C33" s="7" t="e">
        <v>#N/A</v>
      </c>
      <c r="D33" s="7" t="e">
        <v>#N/A</v>
      </c>
      <c r="E33" s="7" t="e">
        <v>#N/A</v>
      </c>
      <c r="F33" s="4">
        <v>110.73333333333333</v>
      </c>
      <c r="G33" s="9">
        <v>0.1</v>
      </c>
    </row>
    <row r="34" spans="1:7" x14ac:dyDescent="0.35">
      <c r="A34" s="6">
        <v>44378</v>
      </c>
      <c r="B34" t="s">
        <v>1014</v>
      </c>
      <c r="C34" s="7" t="e">
        <v>#N/A</v>
      </c>
      <c r="D34" s="7" t="e">
        <v>#N/A</v>
      </c>
      <c r="E34" s="7" t="e">
        <v>#N/A</v>
      </c>
      <c r="F34" s="4">
        <v>111.93333333333332</v>
      </c>
      <c r="G34" s="9">
        <v>0.1</v>
      </c>
    </row>
    <row r="35" spans="1:7" x14ac:dyDescent="0.35">
      <c r="A35" s="6">
        <v>44470</v>
      </c>
      <c r="B35" t="s">
        <v>1015</v>
      </c>
      <c r="C35" s="7" t="e">
        <v>#N/A</v>
      </c>
      <c r="D35" s="7" t="e">
        <v>#N/A</v>
      </c>
      <c r="E35" s="7" t="e">
        <v>#N/A</v>
      </c>
      <c r="F35" s="4">
        <v>114.39999999999999</v>
      </c>
      <c r="G35" s="9">
        <v>0.25</v>
      </c>
    </row>
    <row r="36" spans="1:7" x14ac:dyDescent="0.35">
      <c r="A36" s="6">
        <v>44562</v>
      </c>
      <c r="B36" t="s">
        <v>1016</v>
      </c>
      <c r="C36" s="7" t="e">
        <v>#N/A</v>
      </c>
      <c r="D36" s="7" t="e">
        <v>#N/A</v>
      </c>
      <c r="E36" s="7" t="e">
        <v>#N/A</v>
      </c>
      <c r="F36" s="4">
        <v>115.93333333333332</v>
      </c>
      <c r="G36" s="9">
        <v>0.75</v>
      </c>
    </row>
    <row r="37" spans="1:7" x14ac:dyDescent="0.35">
      <c r="A37" s="6">
        <v>44652</v>
      </c>
      <c r="B37" t="s">
        <v>1017</v>
      </c>
      <c r="C37" s="7" t="e">
        <v>#N/A</v>
      </c>
      <c r="D37" s="7" t="e">
        <v>#N/A</v>
      </c>
      <c r="E37" s="7" t="e">
        <v>#N/A</v>
      </c>
      <c r="F37" s="4">
        <v>120.86666666666667</v>
      </c>
      <c r="G37" s="9">
        <v>1.25</v>
      </c>
    </row>
    <row r="38" spans="1:7" x14ac:dyDescent="0.35">
      <c r="A38" s="6">
        <v>44743</v>
      </c>
      <c r="B38" t="s">
        <v>1018</v>
      </c>
      <c r="C38" s="7" t="e">
        <v>#N/A</v>
      </c>
      <c r="D38" s="7" t="e">
        <v>#N/A</v>
      </c>
      <c r="E38" s="7" t="e">
        <v>#N/A</v>
      </c>
      <c r="F38" s="4">
        <v>123.13333333333333</v>
      </c>
      <c r="G38" s="9">
        <v>2.25</v>
      </c>
    </row>
    <row r="39" spans="1:7" x14ac:dyDescent="0.35">
      <c r="A39" s="6">
        <v>44835</v>
      </c>
      <c r="B39" t="s">
        <v>1019</v>
      </c>
      <c r="C39" s="7" t="e">
        <v>#N/A</v>
      </c>
      <c r="D39" s="7" t="e">
        <v>#N/A</v>
      </c>
      <c r="E39" s="7" t="e">
        <v>#N/A</v>
      </c>
      <c r="F39" s="4">
        <v>126.7</v>
      </c>
      <c r="G39" s="9">
        <v>3.5</v>
      </c>
    </row>
    <row r="40" spans="1:7" x14ac:dyDescent="0.35">
      <c r="A40" s="6">
        <v>44927</v>
      </c>
      <c r="B40" t="s">
        <v>965</v>
      </c>
      <c r="C40" s="7" t="e">
        <v>#N/A</v>
      </c>
      <c r="D40" s="7" t="e">
        <v>#N/A</v>
      </c>
      <c r="E40" s="7" t="e">
        <v>#N/A</v>
      </c>
      <c r="F40" s="4">
        <v>127.73333333333335</v>
      </c>
      <c r="G40" s="9">
        <v>4.25</v>
      </c>
    </row>
    <row r="41" spans="1:7" x14ac:dyDescent="0.35">
      <c r="A41" s="6">
        <v>45017</v>
      </c>
      <c r="B41" t="s">
        <v>968</v>
      </c>
      <c r="C41" s="7" t="e">
        <v>#N/A</v>
      </c>
      <c r="D41" s="7" t="e">
        <v>#N/A</v>
      </c>
      <c r="E41" s="7" t="e">
        <v>#N/A</v>
      </c>
      <c r="F41" s="4">
        <v>131.06666666666669</v>
      </c>
      <c r="G41" s="9">
        <v>5</v>
      </c>
    </row>
    <row r="42" spans="1:7" x14ac:dyDescent="0.35">
      <c r="A42" s="6">
        <v>45108</v>
      </c>
      <c r="B42" t="s">
        <v>969</v>
      </c>
      <c r="C42" s="7" t="e">
        <v>#N/A</v>
      </c>
      <c r="D42" s="7" t="e">
        <v>#N/A</v>
      </c>
      <c r="E42" s="7" t="e">
        <v>#N/A</v>
      </c>
      <c r="F42" s="4">
        <v>131.4</v>
      </c>
      <c r="G42" s="9">
        <v>5.25</v>
      </c>
    </row>
    <row r="43" spans="1:7" x14ac:dyDescent="0.35">
      <c r="A43" s="6">
        <v>45200</v>
      </c>
      <c r="B43" t="s">
        <v>970</v>
      </c>
      <c r="C43" s="7" t="e">
        <v>#N/A</v>
      </c>
      <c r="D43" s="7" t="e">
        <v>#N/A</v>
      </c>
      <c r="E43" s="7" t="e">
        <v>#N/A</v>
      </c>
      <c r="F43" s="4">
        <v>131.96666666666667</v>
      </c>
      <c r="G43" s="9">
        <v>5.25</v>
      </c>
    </row>
    <row r="44" spans="1:7" x14ac:dyDescent="0.35">
      <c r="A44" s="6">
        <v>45292</v>
      </c>
      <c r="B44" t="s">
        <v>971</v>
      </c>
      <c r="C44" s="7" t="e">
        <v>#N/A</v>
      </c>
      <c r="D44" s="7" t="e">
        <v>#N/A</v>
      </c>
      <c r="E44" s="7" t="e">
        <v>#N/A</v>
      </c>
      <c r="F44" s="4">
        <v>132.26666666666668</v>
      </c>
      <c r="G44" s="9">
        <v>5.25</v>
      </c>
    </row>
    <row r="45" spans="1:7" x14ac:dyDescent="0.35">
      <c r="A45" s="6">
        <v>45383</v>
      </c>
      <c r="B45" t="s">
        <v>972</v>
      </c>
      <c r="C45" s="7" t="e">
        <v>#N/A</v>
      </c>
      <c r="D45" s="7" t="e">
        <v>#N/A</v>
      </c>
      <c r="E45" s="7" t="e">
        <v>#N/A</v>
      </c>
      <c r="F45" s="4">
        <v>133.83333333333334</v>
      </c>
      <c r="G45" s="9">
        <v>5.25</v>
      </c>
    </row>
    <row r="46" spans="1:7" x14ac:dyDescent="0.35">
      <c r="A46" s="6">
        <v>45474</v>
      </c>
      <c r="B46" t="s">
        <v>973</v>
      </c>
      <c r="C46" s="7" t="e">
        <v>#N/A</v>
      </c>
      <c r="D46" s="7" t="e">
        <v>#N/A</v>
      </c>
      <c r="E46" s="7" t="e">
        <v>#N/A</v>
      </c>
      <c r="F46" s="4">
        <v>134.1</v>
      </c>
      <c r="G46" s="9">
        <v>5</v>
      </c>
    </row>
    <row r="47" spans="1:7" x14ac:dyDescent="0.35">
      <c r="A47" s="6">
        <v>45566</v>
      </c>
      <c r="B47" t="s">
        <v>974</v>
      </c>
      <c r="C47" s="7" t="e">
        <v>#N/A</v>
      </c>
      <c r="D47" s="7" t="e">
        <v>#N/A</v>
      </c>
      <c r="E47" s="7" t="e">
        <v>#N/A</v>
      </c>
      <c r="F47" s="4">
        <v>135.23333333333335</v>
      </c>
      <c r="G47" s="9">
        <v>4.75</v>
      </c>
    </row>
    <row r="48" spans="1:7" x14ac:dyDescent="0.35">
      <c r="A48" s="6">
        <v>45658</v>
      </c>
      <c r="B48" t="s">
        <v>975</v>
      </c>
      <c r="C48" s="7">
        <v>2.8</v>
      </c>
      <c r="D48" s="7">
        <v>2.8</v>
      </c>
      <c r="E48" s="7">
        <v>4.55</v>
      </c>
      <c r="F48" s="4">
        <v>135.96666666666667</v>
      </c>
      <c r="G48" s="9">
        <v>4.5</v>
      </c>
    </row>
    <row r="49" spans="1:5" x14ac:dyDescent="0.35">
      <c r="A49" s="6">
        <v>45748</v>
      </c>
      <c r="B49" t="s">
        <v>976</v>
      </c>
      <c r="C49" s="7">
        <v>3.5</v>
      </c>
      <c r="D49" s="7">
        <v>3.4</v>
      </c>
      <c r="E49" s="7">
        <v>4.37</v>
      </c>
    </row>
    <row r="50" spans="1:5" x14ac:dyDescent="0.35">
      <c r="A50" s="6">
        <v>45839</v>
      </c>
      <c r="B50" t="s">
        <v>977</v>
      </c>
      <c r="C50" s="7">
        <v>3.7</v>
      </c>
      <c r="D50" s="7">
        <v>3.5</v>
      </c>
      <c r="E50" s="7">
        <v>4.2300000000000004</v>
      </c>
    </row>
    <row r="51" spans="1:5" x14ac:dyDescent="0.35">
      <c r="A51" s="6">
        <v>45931</v>
      </c>
      <c r="B51" t="s">
        <v>978</v>
      </c>
      <c r="C51" s="7">
        <v>3.5</v>
      </c>
      <c r="D51" s="7">
        <v>3.2</v>
      </c>
      <c r="E51" s="7">
        <v>4.16</v>
      </c>
    </row>
    <row r="52" spans="1:5" x14ac:dyDescent="0.35">
      <c r="A52" s="6">
        <v>46023</v>
      </c>
      <c r="B52" t="s">
        <v>979</v>
      </c>
      <c r="C52" s="7">
        <v>3</v>
      </c>
      <c r="D52" s="7">
        <v>2.7</v>
      </c>
      <c r="E52" s="7">
        <v>4.1500000000000004</v>
      </c>
    </row>
    <row r="53" spans="1:5" x14ac:dyDescent="0.35">
      <c r="A53" s="6">
        <v>46113</v>
      </c>
      <c r="B53" t="s">
        <v>980</v>
      </c>
      <c r="C53" s="7">
        <v>2.6</v>
      </c>
      <c r="D53" s="7">
        <v>2.2999999999999998</v>
      </c>
      <c r="E53" s="7">
        <v>4.1500000000000004</v>
      </c>
    </row>
    <row r="54" spans="1:5" x14ac:dyDescent="0.35">
      <c r="A54" s="6">
        <v>46204</v>
      </c>
      <c r="B54" t="s">
        <v>981</v>
      </c>
      <c r="C54" s="7">
        <v>2.6</v>
      </c>
      <c r="D54" s="7">
        <v>2.2999999999999998</v>
      </c>
      <c r="E54" s="7">
        <v>4.13</v>
      </c>
    </row>
    <row r="55" spans="1:5" x14ac:dyDescent="0.35">
      <c r="A55" s="6">
        <v>46296</v>
      </c>
      <c r="B55" t="s">
        <v>982</v>
      </c>
      <c r="C55" s="7">
        <v>2.4</v>
      </c>
      <c r="D55" s="7">
        <v>2.1</v>
      </c>
      <c r="E55" s="7">
        <v>4.1100000000000003</v>
      </c>
    </row>
    <row r="56" spans="1:5" x14ac:dyDescent="0.35">
      <c r="A56" s="6">
        <v>46388</v>
      </c>
      <c r="B56" t="s">
        <v>983</v>
      </c>
      <c r="C56" s="7">
        <v>2.2999999999999998</v>
      </c>
      <c r="D56" s="7">
        <v>2.1</v>
      </c>
      <c r="E56" s="7">
        <v>4.08</v>
      </c>
    </row>
    <row r="57" spans="1:5" x14ac:dyDescent="0.35">
      <c r="A57" s="6">
        <v>46478</v>
      </c>
      <c r="B57" t="s">
        <v>984</v>
      </c>
      <c r="C57" s="7">
        <v>2.2000000000000002</v>
      </c>
      <c r="D57" s="7">
        <v>1.9</v>
      </c>
      <c r="E57" s="7">
        <v>4.0599999999999996</v>
      </c>
    </row>
    <row r="58" spans="1:5" x14ac:dyDescent="0.35">
      <c r="A58" s="6">
        <v>46569</v>
      </c>
      <c r="B58" t="s">
        <v>1397</v>
      </c>
      <c r="C58" s="7">
        <v>2.1</v>
      </c>
      <c r="D58" s="7">
        <v>1.9</v>
      </c>
      <c r="E58" s="7">
        <v>4.03</v>
      </c>
    </row>
    <row r="59" spans="1:5" x14ac:dyDescent="0.35">
      <c r="A59" s="6">
        <v>46661</v>
      </c>
      <c r="B59" t="s">
        <v>1446</v>
      </c>
      <c r="C59" s="7">
        <v>2</v>
      </c>
      <c r="D59" s="7">
        <v>1.8</v>
      </c>
      <c r="E59" s="7">
        <v>4.01</v>
      </c>
    </row>
    <row r="60" spans="1:5" x14ac:dyDescent="0.35">
      <c r="A60" s="6">
        <v>46753</v>
      </c>
      <c r="B60" t="s">
        <v>1914</v>
      </c>
      <c r="C60" s="7">
        <v>1.9</v>
      </c>
      <c r="D60" s="7">
        <v>1.7</v>
      </c>
      <c r="E60" s="7">
        <v>3.99</v>
      </c>
    </row>
    <row r="61" spans="1:5" x14ac:dyDescent="0.35">
      <c r="A61" s="6">
        <v>46844</v>
      </c>
      <c r="B61" t="s">
        <v>2091</v>
      </c>
      <c r="E61" s="7">
        <v>3.98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7" activePane="bottomRight" state="frozen"/>
      <selection activeCell="O33" sqref="O33"/>
      <selection pane="topRight" activeCell="O33" sqref="O33"/>
      <selection pane="bottomLeft" activeCell="O33" sqref="O33"/>
      <selection pane="bottomRight" activeCell="F17" sqref="F17"/>
    </sheetView>
  </sheetViews>
  <sheetFormatPr defaultRowHeight="14.5" x14ac:dyDescent="0.35"/>
  <cols>
    <col min="1" max="1" width="15.7265625" customWidth="1"/>
    <col min="2" max="2" width="20.7265625" customWidth="1"/>
    <col min="3" max="3" width="43.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3" x14ac:dyDescent="0.35">
      <c r="A1" s="55" t="s">
        <v>1021</v>
      </c>
      <c r="B1" s="55" t="s">
        <v>1351</v>
      </c>
      <c r="C1" s="55" t="s">
        <v>1351</v>
      </c>
    </row>
    <row r="2" spans="1:3" x14ac:dyDescent="0.35">
      <c r="A2" t="s">
        <v>1022</v>
      </c>
      <c r="B2" t="s">
        <v>1352</v>
      </c>
      <c r="C2" t="s">
        <v>1359</v>
      </c>
    </row>
    <row r="3" spans="1:3" x14ac:dyDescent="0.35">
      <c r="A3" t="s">
        <v>1023</v>
      </c>
      <c r="B3" t="s">
        <v>1965</v>
      </c>
      <c r="C3" t="s">
        <v>1965</v>
      </c>
    </row>
    <row r="4" spans="1:3" x14ac:dyDescent="0.35">
      <c r="A4" t="s">
        <v>1024</v>
      </c>
      <c r="B4" t="s">
        <v>1353</v>
      </c>
      <c r="C4" t="s">
        <v>1360</v>
      </c>
    </row>
    <row r="5" spans="1:3" x14ac:dyDescent="0.35">
      <c r="A5" t="s">
        <v>1025</v>
      </c>
      <c r="B5" t="s">
        <v>1427</v>
      </c>
      <c r="C5" t="s">
        <v>1354</v>
      </c>
    </row>
    <row r="6" spans="1:3" x14ac:dyDescent="0.35">
      <c r="A6" t="s">
        <v>1026</v>
      </c>
      <c r="B6" t="s">
        <v>1355</v>
      </c>
      <c r="C6" t="s">
        <v>1355</v>
      </c>
    </row>
    <row r="7" spans="1:3" x14ac:dyDescent="0.35">
      <c r="A7" t="s">
        <v>1027</v>
      </c>
      <c r="B7" s="15">
        <v>11.88749</v>
      </c>
      <c r="C7" s="15">
        <v>8.5</v>
      </c>
    </row>
    <row r="8" spans="1:3" x14ac:dyDescent="0.35">
      <c r="A8" t="s">
        <v>1028</v>
      </c>
      <c r="B8" s="15">
        <v>12.304600000000001</v>
      </c>
      <c r="C8" s="15">
        <v>7.5</v>
      </c>
    </row>
    <row r="9" spans="1:3" x14ac:dyDescent="0.35">
      <c r="A9" t="s">
        <v>1029</v>
      </c>
      <c r="B9" s="15">
        <v>12.51315</v>
      </c>
      <c r="C9" s="15">
        <v>11.5</v>
      </c>
    </row>
    <row r="10" spans="1:3" x14ac:dyDescent="0.35">
      <c r="A10" t="s">
        <v>1030</v>
      </c>
      <c r="B10" s="15">
        <v>13.008459999999999</v>
      </c>
      <c r="C10" s="15">
        <v>13</v>
      </c>
    </row>
    <row r="11" spans="1:3" x14ac:dyDescent="0.35">
      <c r="A11" t="s">
        <v>1031</v>
      </c>
      <c r="B11" s="15">
        <v>13.47771</v>
      </c>
      <c r="C11" s="15">
        <v>12.5</v>
      </c>
    </row>
    <row r="12" spans="1:3" x14ac:dyDescent="0.35">
      <c r="A12" t="s">
        <v>1032</v>
      </c>
      <c r="B12" s="15">
        <v>14.23371</v>
      </c>
      <c r="C12" s="15">
        <v>11.75</v>
      </c>
    </row>
    <row r="13" spans="1:3" x14ac:dyDescent="0.35">
      <c r="A13" t="s">
        <v>1033</v>
      </c>
      <c r="B13" s="15">
        <v>14.572609999999999</v>
      </c>
      <c r="C13" s="15">
        <v>11.5</v>
      </c>
    </row>
    <row r="14" spans="1:3" x14ac:dyDescent="0.35">
      <c r="A14" t="s">
        <v>1034</v>
      </c>
      <c r="B14" s="15">
        <v>15.250400000000001</v>
      </c>
      <c r="C14" s="15">
        <v>11.5</v>
      </c>
    </row>
    <row r="15" spans="1:3" x14ac:dyDescent="0.35">
      <c r="A15" t="s">
        <v>1035</v>
      </c>
      <c r="B15" s="15">
        <v>16.058540000000001</v>
      </c>
      <c r="C15" s="15">
        <v>10</v>
      </c>
    </row>
    <row r="16" spans="1:3" x14ac:dyDescent="0.35">
      <c r="A16" t="s">
        <v>1036</v>
      </c>
      <c r="B16" s="15">
        <v>17.466270000000002</v>
      </c>
      <c r="C16" s="15">
        <v>10</v>
      </c>
    </row>
    <row r="17" spans="1:3" x14ac:dyDescent="0.35">
      <c r="A17" t="s">
        <v>1037</v>
      </c>
      <c r="B17" s="15">
        <v>18.222280000000001</v>
      </c>
      <c r="C17" s="15">
        <v>11</v>
      </c>
    </row>
    <row r="18" spans="1:3" x14ac:dyDescent="0.35">
      <c r="A18" t="s">
        <v>1038</v>
      </c>
      <c r="B18" s="15">
        <v>18.847930000000002</v>
      </c>
      <c r="C18" s="15">
        <v>11.25</v>
      </c>
    </row>
    <row r="19" spans="1:3" x14ac:dyDescent="0.35">
      <c r="A19" t="s">
        <v>1039</v>
      </c>
      <c r="B19" s="15">
        <v>19.42145</v>
      </c>
      <c r="C19" s="15">
        <v>9</v>
      </c>
    </row>
    <row r="20" spans="1:3" x14ac:dyDescent="0.35">
      <c r="A20" t="s">
        <v>1040</v>
      </c>
      <c r="B20" s="15">
        <v>20.125319999999999</v>
      </c>
      <c r="C20" s="15">
        <v>11.5</v>
      </c>
    </row>
    <row r="21" spans="1:3" x14ac:dyDescent="0.35">
      <c r="A21" t="s">
        <v>1041</v>
      </c>
      <c r="B21" s="15">
        <v>20.594560000000001</v>
      </c>
      <c r="C21" s="15">
        <v>13</v>
      </c>
    </row>
    <row r="22" spans="1:3" x14ac:dyDescent="0.35">
      <c r="A22" t="s">
        <v>1042</v>
      </c>
      <c r="B22" s="15">
        <v>21.506979999999999</v>
      </c>
      <c r="C22" s="15">
        <v>14.25</v>
      </c>
    </row>
    <row r="23" spans="1:3" x14ac:dyDescent="0.35">
      <c r="A23" t="s">
        <v>1043</v>
      </c>
      <c r="B23" s="15">
        <v>22.471530000000001</v>
      </c>
      <c r="C23" s="15">
        <v>9.5</v>
      </c>
    </row>
    <row r="24" spans="1:3" x14ac:dyDescent="0.35">
      <c r="A24" t="s">
        <v>1044</v>
      </c>
      <c r="B24" s="15">
        <v>23.410019999999999</v>
      </c>
      <c r="C24" s="15">
        <v>8</v>
      </c>
    </row>
    <row r="25" spans="1:3" x14ac:dyDescent="0.35">
      <c r="A25" t="s">
        <v>1045</v>
      </c>
      <c r="B25" s="15">
        <v>23.82713</v>
      </c>
      <c r="C25" s="15">
        <v>6</v>
      </c>
    </row>
    <row r="26" spans="1:3" x14ac:dyDescent="0.35">
      <c r="A26" t="s">
        <v>1046</v>
      </c>
      <c r="B26" s="15">
        <v>24.139949999999999</v>
      </c>
      <c r="C26" s="15">
        <v>7</v>
      </c>
    </row>
    <row r="27" spans="1:3" x14ac:dyDescent="0.35">
      <c r="A27" t="s">
        <v>1047</v>
      </c>
      <c r="B27" s="15">
        <v>24.452780000000001</v>
      </c>
      <c r="C27" s="15">
        <v>6.5</v>
      </c>
    </row>
    <row r="28" spans="1:3" x14ac:dyDescent="0.35">
      <c r="A28" t="s">
        <v>1048</v>
      </c>
      <c r="B28" s="15">
        <v>25.078440000000001</v>
      </c>
      <c r="C28" s="15">
        <v>10</v>
      </c>
    </row>
    <row r="29" spans="1:3" x14ac:dyDescent="0.35">
      <c r="A29" t="s">
        <v>1049</v>
      </c>
      <c r="B29" s="15">
        <v>25.469480000000001</v>
      </c>
      <c r="C29" s="15">
        <v>10</v>
      </c>
    </row>
    <row r="30" spans="1:3" x14ac:dyDescent="0.35">
      <c r="A30" t="s">
        <v>1050</v>
      </c>
      <c r="B30" s="15">
        <v>25.860510000000001</v>
      </c>
      <c r="C30" s="15">
        <v>12.5</v>
      </c>
    </row>
    <row r="31" spans="1:3" x14ac:dyDescent="0.35">
      <c r="A31" t="s">
        <v>1051</v>
      </c>
      <c r="B31" s="15">
        <v>26.43403</v>
      </c>
      <c r="C31" s="15">
        <v>13</v>
      </c>
    </row>
    <row r="32" spans="1:3" x14ac:dyDescent="0.35">
      <c r="A32" t="s">
        <v>1052</v>
      </c>
      <c r="B32" s="15">
        <v>27.268239999999999</v>
      </c>
      <c r="C32" s="15">
        <v>14</v>
      </c>
    </row>
    <row r="33" spans="1:3" x14ac:dyDescent="0.35">
      <c r="A33" t="s">
        <v>1053</v>
      </c>
      <c r="B33" s="15">
        <v>28.910589999999999</v>
      </c>
      <c r="C33" s="15">
        <v>14</v>
      </c>
    </row>
    <row r="34" spans="1:3" x14ac:dyDescent="0.35">
      <c r="A34" t="s">
        <v>1054</v>
      </c>
      <c r="B34" s="15">
        <v>29.718730000000001</v>
      </c>
      <c r="C34" s="15">
        <v>17</v>
      </c>
    </row>
    <row r="35" spans="1:3" x14ac:dyDescent="0.35">
      <c r="A35" t="s">
        <v>1055</v>
      </c>
      <c r="B35" s="15">
        <v>30.605080000000001</v>
      </c>
      <c r="C35" s="15">
        <v>17</v>
      </c>
    </row>
    <row r="36" spans="1:3" x14ac:dyDescent="0.35">
      <c r="A36" t="s">
        <v>1056</v>
      </c>
      <c r="B36" s="15">
        <v>32.247430000000001</v>
      </c>
      <c r="C36" s="15">
        <v>17</v>
      </c>
    </row>
    <row r="37" spans="1:3" x14ac:dyDescent="0.35">
      <c r="A37" t="s">
        <v>1057</v>
      </c>
      <c r="B37" s="15">
        <v>32.951300000000003</v>
      </c>
      <c r="C37" s="15">
        <v>16</v>
      </c>
    </row>
    <row r="38" spans="1:3" x14ac:dyDescent="0.35">
      <c r="A38" t="s">
        <v>1058</v>
      </c>
      <c r="B38" s="15">
        <v>33.550879999999999</v>
      </c>
      <c r="C38" s="15">
        <v>14</v>
      </c>
    </row>
    <row r="39" spans="1:3" x14ac:dyDescent="0.35">
      <c r="A39" t="s">
        <v>1059</v>
      </c>
      <c r="B39" s="15">
        <v>34.385100000000001</v>
      </c>
      <c r="C39" s="15">
        <v>12</v>
      </c>
    </row>
    <row r="40" spans="1:3" x14ac:dyDescent="0.35">
      <c r="A40" t="s">
        <v>1060</v>
      </c>
      <c r="B40" s="15">
        <v>36.079590000000003</v>
      </c>
      <c r="C40" s="15">
        <v>12</v>
      </c>
    </row>
    <row r="41" spans="1:3" x14ac:dyDescent="0.35">
      <c r="A41" t="s">
        <v>1061</v>
      </c>
      <c r="B41" s="15">
        <v>36.731310000000001</v>
      </c>
      <c r="C41" s="15">
        <v>14</v>
      </c>
    </row>
    <row r="42" spans="1:3" x14ac:dyDescent="0.35">
      <c r="A42" t="s">
        <v>1062</v>
      </c>
      <c r="B42" s="15">
        <v>37.435180000000003</v>
      </c>
      <c r="C42" s="15">
        <v>14.375</v>
      </c>
    </row>
    <row r="43" spans="1:3" x14ac:dyDescent="0.35">
      <c r="A43" t="s">
        <v>1063</v>
      </c>
      <c r="B43" s="15">
        <v>37.878349999999998</v>
      </c>
      <c r="C43" s="15">
        <v>13.25</v>
      </c>
    </row>
    <row r="44" spans="1:3" x14ac:dyDescent="0.35">
      <c r="A44" t="s">
        <v>1064</v>
      </c>
      <c r="B44" s="15">
        <v>39.181800000000003</v>
      </c>
      <c r="C44" s="15">
        <v>12.625</v>
      </c>
    </row>
    <row r="45" spans="1:3" x14ac:dyDescent="0.35">
      <c r="A45" t="s">
        <v>1065</v>
      </c>
      <c r="B45" s="15">
        <v>39.416420000000002</v>
      </c>
      <c r="C45" s="15">
        <v>10.125</v>
      </c>
    </row>
    <row r="46" spans="1:3" x14ac:dyDescent="0.35">
      <c r="A46" t="s">
        <v>1066</v>
      </c>
      <c r="B46" s="15">
        <v>39.885669999999998</v>
      </c>
      <c r="C46" s="15">
        <v>10</v>
      </c>
    </row>
    <row r="47" spans="1:3" x14ac:dyDescent="0.35">
      <c r="A47" t="s">
        <v>1067</v>
      </c>
      <c r="B47" s="15">
        <v>40.172429999999999</v>
      </c>
      <c r="C47" s="15">
        <v>10.5625</v>
      </c>
    </row>
    <row r="48" spans="1:3" x14ac:dyDescent="0.35">
      <c r="A48" t="s">
        <v>1068</v>
      </c>
      <c r="B48" s="15">
        <v>40.85022</v>
      </c>
      <c r="C48" s="15">
        <v>9.5625</v>
      </c>
    </row>
    <row r="49" spans="1:3" x14ac:dyDescent="0.35">
      <c r="A49" t="s">
        <v>1069</v>
      </c>
      <c r="B49" s="15">
        <v>41.293399999999998</v>
      </c>
      <c r="C49" s="15">
        <v>9.5625</v>
      </c>
    </row>
    <row r="50" spans="1:3" x14ac:dyDescent="0.35">
      <c r="A50" t="s">
        <v>1070</v>
      </c>
      <c r="B50" s="15">
        <v>41.762639999999998</v>
      </c>
      <c r="C50" s="15">
        <v>9.0625</v>
      </c>
    </row>
    <row r="51" spans="1:3" x14ac:dyDescent="0.35">
      <c r="A51" t="s">
        <v>1071</v>
      </c>
      <c r="B51" s="15">
        <v>41.86692</v>
      </c>
      <c r="C51" s="15">
        <v>8.5625</v>
      </c>
    </row>
    <row r="52" spans="1:3" x14ac:dyDescent="0.35">
      <c r="A52" t="s">
        <v>1072</v>
      </c>
      <c r="B52" s="15">
        <v>42.779339999999998</v>
      </c>
      <c r="C52" s="15">
        <v>8.875</v>
      </c>
    </row>
    <row r="53" spans="1:3" x14ac:dyDescent="0.35">
      <c r="A53" t="s">
        <v>1073</v>
      </c>
      <c r="B53" s="15">
        <v>42.98789</v>
      </c>
      <c r="C53" s="15">
        <v>10.5</v>
      </c>
    </row>
    <row r="54" spans="1:3" x14ac:dyDescent="0.35">
      <c r="A54" t="s">
        <v>1074</v>
      </c>
      <c r="B54" s="15">
        <v>43.431060000000002</v>
      </c>
      <c r="C54" s="15">
        <v>9.5</v>
      </c>
    </row>
    <row r="55" spans="1:3" x14ac:dyDescent="0.35">
      <c r="A55" t="s">
        <v>1075</v>
      </c>
      <c r="B55" s="15">
        <v>43.874229999999997</v>
      </c>
      <c r="C55" s="15">
        <v>12.875</v>
      </c>
    </row>
    <row r="56" spans="1:3" x14ac:dyDescent="0.35">
      <c r="A56" t="s">
        <v>1076</v>
      </c>
      <c r="B56" s="15">
        <v>44.995199999999997</v>
      </c>
      <c r="C56" s="15">
        <v>12.375</v>
      </c>
    </row>
    <row r="57" spans="1:3" x14ac:dyDescent="0.35">
      <c r="A57" t="s">
        <v>1077</v>
      </c>
      <c r="B57" s="15">
        <v>45.125549999999997</v>
      </c>
      <c r="C57" s="15">
        <v>11.375</v>
      </c>
    </row>
    <row r="58" spans="1:3" x14ac:dyDescent="0.35">
      <c r="A58" t="s">
        <v>1078</v>
      </c>
      <c r="B58" s="15">
        <v>45.490519999999997</v>
      </c>
      <c r="C58" s="15">
        <v>11.375</v>
      </c>
    </row>
    <row r="59" spans="1:3" x14ac:dyDescent="0.35">
      <c r="A59" t="s">
        <v>1079</v>
      </c>
      <c r="B59" s="15">
        <v>45.646929999999998</v>
      </c>
      <c r="C59" s="15">
        <v>11.375</v>
      </c>
    </row>
    <row r="60" spans="1:3" x14ac:dyDescent="0.35">
      <c r="A60" t="s">
        <v>1080</v>
      </c>
      <c r="B60" s="15">
        <v>46.3508</v>
      </c>
      <c r="C60" s="15">
        <v>9.875</v>
      </c>
    </row>
    <row r="61" spans="1:3" x14ac:dyDescent="0.35">
      <c r="A61" t="s">
        <v>1081</v>
      </c>
      <c r="B61" s="15">
        <v>46.533279999999998</v>
      </c>
      <c r="C61" s="15">
        <v>9.875</v>
      </c>
    </row>
    <row r="62" spans="1:3" x14ac:dyDescent="0.35">
      <c r="A62" t="s">
        <v>1082</v>
      </c>
      <c r="B62" s="15">
        <v>46.924320000000002</v>
      </c>
      <c r="C62" s="15">
        <v>10.875</v>
      </c>
    </row>
    <row r="63" spans="1:3" x14ac:dyDescent="0.35">
      <c r="A63" t="s">
        <v>1083</v>
      </c>
      <c r="B63" s="15">
        <v>47.237139999999997</v>
      </c>
      <c r="C63" s="15">
        <v>9.875</v>
      </c>
    </row>
    <row r="64" spans="1:3" x14ac:dyDescent="0.35">
      <c r="A64" t="s">
        <v>1084</v>
      </c>
      <c r="B64" s="15">
        <v>47.836730000000003</v>
      </c>
      <c r="C64" s="15">
        <v>8.875</v>
      </c>
    </row>
    <row r="65" spans="1:3" x14ac:dyDescent="0.35">
      <c r="A65" t="s">
        <v>1085</v>
      </c>
      <c r="B65" s="15">
        <v>47.888869999999997</v>
      </c>
      <c r="C65" s="15">
        <v>9.875</v>
      </c>
    </row>
    <row r="66" spans="1:3" x14ac:dyDescent="0.35">
      <c r="A66" t="s">
        <v>1086</v>
      </c>
      <c r="B66" s="15">
        <v>48.436320000000002</v>
      </c>
      <c r="C66" s="15">
        <v>8.375</v>
      </c>
    </row>
    <row r="67" spans="1:3" x14ac:dyDescent="0.35">
      <c r="A67" t="s">
        <v>1087</v>
      </c>
      <c r="B67" s="15">
        <v>48.566670000000002</v>
      </c>
      <c r="C67" s="15">
        <v>8.375</v>
      </c>
    </row>
    <row r="68" spans="1:3" x14ac:dyDescent="0.35">
      <c r="A68" t="s">
        <v>1088</v>
      </c>
      <c r="B68" s="15">
        <v>49.5</v>
      </c>
      <c r="C68" s="15">
        <v>8.875</v>
      </c>
    </row>
    <row r="69" spans="1:3" x14ac:dyDescent="0.35">
      <c r="A69" t="s">
        <v>1089</v>
      </c>
      <c r="B69" s="15">
        <v>49.9</v>
      </c>
      <c r="C69" s="15">
        <v>11.875</v>
      </c>
    </row>
    <row r="70" spans="1:3" x14ac:dyDescent="0.35">
      <c r="A70" t="s">
        <v>1090</v>
      </c>
      <c r="B70" s="15">
        <v>50.466670000000001</v>
      </c>
      <c r="C70" s="15">
        <v>12.875</v>
      </c>
    </row>
    <row r="71" spans="1:3" x14ac:dyDescent="0.35">
      <c r="A71" t="s">
        <v>1091</v>
      </c>
      <c r="B71" s="15">
        <v>51</v>
      </c>
      <c r="C71" s="15">
        <v>12.875</v>
      </c>
    </row>
    <row r="72" spans="1:3" x14ac:dyDescent="0.35">
      <c r="A72" t="s">
        <v>1092</v>
      </c>
      <c r="B72" s="15">
        <v>52.133339999999997</v>
      </c>
      <c r="C72" s="15">
        <v>13.75</v>
      </c>
    </row>
    <row r="73" spans="1:3" x14ac:dyDescent="0.35">
      <c r="A73" t="s">
        <v>1093</v>
      </c>
      <c r="B73" s="15">
        <v>52.466670000000001</v>
      </c>
      <c r="C73" s="15">
        <v>13.75</v>
      </c>
    </row>
    <row r="74" spans="1:3" x14ac:dyDescent="0.35">
      <c r="A74" t="s">
        <v>1094</v>
      </c>
      <c r="B74" s="15">
        <v>53.266669999999998</v>
      </c>
      <c r="C74" s="15">
        <v>14.875</v>
      </c>
    </row>
    <row r="75" spans="1:3" x14ac:dyDescent="0.35">
      <c r="A75" t="s">
        <v>1095</v>
      </c>
      <c r="B75" s="15">
        <v>53.933329999999998</v>
      </c>
      <c r="C75" s="15">
        <v>14.875</v>
      </c>
    </row>
    <row r="76" spans="1:3" x14ac:dyDescent="0.35">
      <c r="A76" t="s">
        <v>1096</v>
      </c>
      <c r="B76" s="15">
        <v>55.6</v>
      </c>
      <c r="C76" s="15">
        <v>14.875</v>
      </c>
    </row>
    <row r="77" spans="1:3" x14ac:dyDescent="0.35">
      <c r="A77" t="s">
        <v>1097</v>
      </c>
      <c r="B77" s="15">
        <v>56.4</v>
      </c>
      <c r="C77" s="15">
        <v>14.875</v>
      </c>
    </row>
    <row r="78" spans="1:3" x14ac:dyDescent="0.35">
      <c r="A78" t="s">
        <v>1098</v>
      </c>
      <c r="B78" s="15">
        <v>57.466670000000001</v>
      </c>
      <c r="C78" s="15">
        <v>13.875</v>
      </c>
    </row>
    <row r="79" spans="1:3" x14ac:dyDescent="0.35">
      <c r="A79" t="s">
        <v>1099</v>
      </c>
      <c r="B79" s="15">
        <v>57.666670000000003</v>
      </c>
      <c r="C79" s="15">
        <v>12.375</v>
      </c>
    </row>
    <row r="80" spans="1:3" x14ac:dyDescent="0.35">
      <c r="A80" t="s">
        <v>1100</v>
      </c>
      <c r="B80" s="15">
        <v>60.266669999999998</v>
      </c>
      <c r="C80" s="15">
        <v>11.375</v>
      </c>
    </row>
    <row r="81" spans="1:3" x14ac:dyDescent="0.35">
      <c r="A81" t="s">
        <v>1101</v>
      </c>
      <c r="B81" s="15">
        <v>60.833329999999997</v>
      </c>
      <c r="C81" s="15">
        <v>10.375</v>
      </c>
    </row>
    <row r="82" spans="1:3" x14ac:dyDescent="0.35">
      <c r="A82" t="s">
        <v>1102</v>
      </c>
      <c r="B82" s="15">
        <v>61.466670000000001</v>
      </c>
      <c r="C82" s="15">
        <v>10.375</v>
      </c>
    </row>
    <row r="83" spans="1:3" x14ac:dyDescent="0.35">
      <c r="A83" t="s">
        <v>1103</v>
      </c>
      <c r="B83" s="15">
        <v>61.7</v>
      </c>
      <c r="C83" s="15">
        <v>10.375</v>
      </c>
    </row>
    <row r="84" spans="1:3" x14ac:dyDescent="0.35">
      <c r="A84" t="s">
        <v>1104</v>
      </c>
      <c r="B84" s="15">
        <v>62.833329999999997</v>
      </c>
      <c r="C84" s="15">
        <v>9.875</v>
      </c>
    </row>
    <row r="85" spans="1:3" x14ac:dyDescent="0.35">
      <c r="A85" t="s">
        <v>1105</v>
      </c>
      <c r="B85" s="15">
        <v>62.733330000000002</v>
      </c>
      <c r="C85" s="15">
        <v>8.875</v>
      </c>
    </row>
    <row r="86" spans="1:3" x14ac:dyDescent="0.35">
      <c r="A86" t="s">
        <v>1106</v>
      </c>
      <c r="B86" s="15">
        <v>63.133339999999997</v>
      </c>
      <c r="C86" s="15">
        <v>6.875</v>
      </c>
    </row>
    <row r="87" spans="1:3" x14ac:dyDescent="0.35">
      <c r="A87" t="s">
        <v>1107</v>
      </c>
      <c r="B87" s="15">
        <v>63.2</v>
      </c>
      <c r="C87" s="15">
        <v>5.875</v>
      </c>
    </row>
    <row r="88" spans="1:3" x14ac:dyDescent="0.35">
      <c r="A88" t="s">
        <v>1108</v>
      </c>
      <c r="B88" s="15">
        <v>64.433329999999998</v>
      </c>
      <c r="C88" s="15">
        <v>5.875</v>
      </c>
    </row>
    <row r="89" spans="1:3" x14ac:dyDescent="0.35">
      <c r="A89" t="s">
        <v>1109</v>
      </c>
      <c r="B89" s="15">
        <v>64.5</v>
      </c>
      <c r="C89" s="15">
        <v>5.875</v>
      </c>
    </row>
    <row r="90" spans="1:3" x14ac:dyDescent="0.35">
      <c r="A90" t="s">
        <v>1110</v>
      </c>
      <c r="B90" s="15">
        <v>64.666659999999993</v>
      </c>
      <c r="C90" s="15">
        <v>5.375</v>
      </c>
    </row>
    <row r="91" spans="1:3" x14ac:dyDescent="0.35">
      <c r="A91" t="s">
        <v>1111</v>
      </c>
      <c r="B91" s="15">
        <v>64.766670000000005</v>
      </c>
      <c r="C91" s="15">
        <v>5.125</v>
      </c>
    </row>
    <row r="92" spans="1:3" x14ac:dyDescent="0.35">
      <c r="A92" t="s">
        <v>1112</v>
      </c>
      <c r="B92" s="15">
        <v>65.7</v>
      </c>
      <c r="C92" s="15">
        <v>5.125</v>
      </c>
    </row>
    <row r="93" spans="1:3" x14ac:dyDescent="0.35">
      <c r="A93" t="s">
        <v>1113</v>
      </c>
      <c r="B93" s="15">
        <v>65.633330000000001</v>
      </c>
      <c r="C93" s="15">
        <v>5.625</v>
      </c>
    </row>
    <row r="94" spans="1:3" x14ac:dyDescent="0.35">
      <c r="A94" t="s">
        <v>1114</v>
      </c>
      <c r="B94" s="15">
        <v>65.8</v>
      </c>
      <c r="C94" s="15">
        <v>6.125</v>
      </c>
    </row>
    <row r="95" spans="1:3" x14ac:dyDescent="0.35">
      <c r="A95" t="s">
        <v>1115</v>
      </c>
      <c r="B95" s="15">
        <v>66.333340000000007</v>
      </c>
      <c r="C95" s="15">
        <v>6.625</v>
      </c>
    </row>
    <row r="96" spans="1:3" x14ac:dyDescent="0.35">
      <c r="A96" t="s">
        <v>1116</v>
      </c>
      <c r="B96" s="15">
        <v>67.266670000000005</v>
      </c>
      <c r="C96" s="15">
        <v>6.625</v>
      </c>
    </row>
    <row r="97" spans="1:3" x14ac:dyDescent="0.35">
      <c r="A97" t="s">
        <v>1117</v>
      </c>
      <c r="B97" s="15">
        <v>67.400000000000006</v>
      </c>
      <c r="C97" s="15">
        <v>6.625</v>
      </c>
    </row>
    <row r="98" spans="1:3" x14ac:dyDescent="0.35">
      <c r="A98" t="s">
        <v>1118</v>
      </c>
      <c r="B98" s="15">
        <v>67.733329999999995</v>
      </c>
      <c r="C98" s="15">
        <v>6.375</v>
      </c>
    </row>
    <row r="99" spans="1:3" x14ac:dyDescent="0.35">
      <c r="A99" t="s">
        <v>1119</v>
      </c>
      <c r="B99" s="15">
        <v>68.099999999999994</v>
      </c>
      <c r="C99" s="15">
        <v>5.9375</v>
      </c>
    </row>
    <row r="100" spans="1:3" x14ac:dyDescent="0.35">
      <c r="A100" t="s">
        <v>1120</v>
      </c>
      <c r="B100" s="15">
        <v>68.866669999999999</v>
      </c>
      <c r="C100" s="15">
        <v>5.6875</v>
      </c>
    </row>
    <row r="101" spans="1:3" x14ac:dyDescent="0.35">
      <c r="A101" t="s">
        <v>1121</v>
      </c>
      <c r="B101" s="15">
        <v>68.933329999999998</v>
      </c>
      <c r="C101" s="15">
        <v>5.6875</v>
      </c>
    </row>
    <row r="102" spans="1:3" x14ac:dyDescent="0.35">
      <c r="A102" t="s">
        <v>1122</v>
      </c>
      <c r="B102" s="15">
        <v>69.366669999999999</v>
      </c>
      <c r="C102" s="15">
        <v>5.9375</v>
      </c>
    </row>
    <row r="103" spans="1:3" x14ac:dyDescent="0.35">
      <c r="A103" t="s">
        <v>1123</v>
      </c>
      <c r="B103" s="15">
        <v>69.366669999999999</v>
      </c>
      <c r="C103" s="15">
        <v>5.9375</v>
      </c>
    </row>
    <row r="104" spans="1:3" x14ac:dyDescent="0.35">
      <c r="A104" t="s">
        <v>1124</v>
      </c>
      <c r="B104" s="15">
        <v>70</v>
      </c>
      <c r="C104" s="15">
        <v>6.5</v>
      </c>
    </row>
    <row r="105" spans="1:3" x14ac:dyDescent="0.35">
      <c r="A105" t="s">
        <v>1125</v>
      </c>
      <c r="B105" s="15">
        <v>70.266670000000005</v>
      </c>
      <c r="C105" s="15">
        <v>7</v>
      </c>
    </row>
    <row r="106" spans="1:3" x14ac:dyDescent="0.35">
      <c r="A106" t="s">
        <v>1126</v>
      </c>
      <c r="B106" s="15">
        <v>70.633330000000001</v>
      </c>
      <c r="C106" s="15">
        <v>7.25</v>
      </c>
    </row>
    <row r="107" spans="1:3" x14ac:dyDescent="0.35">
      <c r="A107" t="s">
        <v>1127</v>
      </c>
      <c r="B107" s="15">
        <v>70.5</v>
      </c>
      <c r="C107" s="15">
        <v>7.25</v>
      </c>
    </row>
    <row r="108" spans="1:3" x14ac:dyDescent="0.35">
      <c r="A108" t="s">
        <v>1128</v>
      </c>
      <c r="B108" s="15">
        <v>71.266670000000005</v>
      </c>
      <c r="C108" s="15">
        <v>7.5</v>
      </c>
    </row>
    <row r="109" spans="1:3" x14ac:dyDescent="0.35">
      <c r="A109" t="s">
        <v>1129</v>
      </c>
      <c r="B109" s="15">
        <v>71.233329999999995</v>
      </c>
      <c r="C109" s="15">
        <v>7.5</v>
      </c>
    </row>
    <row r="110" spans="1:3" x14ac:dyDescent="0.35">
      <c r="A110" t="s">
        <v>1130</v>
      </c>
      <c r="B110" s="15">
        <v>71.633330000000001</v>
      </c>
      <c r="C110" s="15">
        <v>6.25</v>
      </c>
    </row>
    <row r="111" spans="1:3" x14ac:dyDescent="0.35">
      <c r="A111" t="s">
        <v>1131</v>
      </c>
      <c r="B111" s="15">
        <v>71.599999999999994</v>
      </c>
      <c r="C111" s="15">
        <v>5.5</v>
      </c>
    </row>
    <row r="112" spans="1:3" x14ac:dyDescent="0.35">
      <c r="A112" t="s">
        <v>1132</v>
      </c>
      <c r="B112" s="15">
        <v>72.3</v>
      </c>
      <c r="C112" s="15">
        <v>5</v>
      </c>
    </row>
    <row r="113" spans="1:3" x14ac:dyDescent="0.35">
      <c r="A113" t="s">
        <v>1133</v>
      </c>
      <c r="B113" s="15">
        <v>72.133330000000001</v>
      </c>
      <c r="C113" s="15">
        <v>5.25</v>
      </c>
    </row>
    <row r="114" spans="1:3" x14ac:dyDescent="0.35">
      <c r="A114" t="s">
        <v>1134</v>
      </c>
      <c r="B114" s="15">
        <v>72.433329999999998</v>
      </c>
      <c r="C114" s="15">
        <v>5.5</v>
      </c>
    </row>
    <row r="115" spans="1:3" x14ac:dyDescent="0.35">
      <c r="A115" t="s">
        <v>1135</v>
      </c>
      <c r="B115" s="15">
        <v>72.133330000000001</v>
      </c>
      <c r="C115" s="15">
        <v>6</v>
      </c>
    </row>
    <row r="116" spans="1:3" x14ac:dyDescent="0.35">
      <c r="A116" t="s">
        <v>1136</v>
      </c>
      <c r="B116" s="15">
        <v>72.766670000000005</v>
      </c>
      <c r="C116" s="15">
        <v>6</v>
      </c>
    </row>
    <row r="117" spans="1:3" x14ac:dyDescent="0.35">
      <c r="A117" t="s">
        <v>1137</v>
      </c>
      <c r="B117" s="15">
        <v>72.7</v>
      </c>
      <c r="C117" s="15">
        <v>6</v>
      </c>
    </row>
    <row r="118" spans="1:3" x14ac:dyDescent="0.35">
      <c r="A118" t="s">
        <v>1138</v>
      </c>
      <c r="B118" s="15">
        <v>73.166659999999993</v>
      </c>
      <c r="C118" s="15">
        <v>6</v>
      </c>
    </row>
    <row r="119" spans="1:3" x14ac:dyDescent="0.35">
      <c r="A119" t="s">
        <v>1139</v>
      </c>
      <c r="B119" s="15">
        <v>72.766670000000005</v>
      </c>
      <c r="C119" s="15">
        <v>5.75</v>
      </c>
    </row>
    <row r="120" spans="1:3" x14ac:dyDescent="0.35">
      <c r="A120" t="s">
        <v>1140</v>
      </c>
      <c r="B120" s="15">
        <v>73.833340000000007</v>
      </c>
      <c r="C120" s="15">
        <v>5.25</v>
      </c>
    </row>
    <row r="121" spans="1:3" x14ac:dyDescent="0.35">
      <c r="A121" t="s">
        <v>1141</v>
      </c>
      <c r="B121" s="15">
        <v>73.866669999999999</v>
      </c>
      <c r="C121" s="15">
        <v>4.75</v>
      </c>
    </row>
    <row r="122" spans="1:3" x14ac:dyDescent="0.35">
      <c r="A122" t="s">
        <v>1142</v>
      </c>
      <c r="B122" s="15">
        <v>73.900000000000006</v>
      </c>
      <c r="C122" s="15">
        <v>4</v>
      </c>
    </row>
    <row r="123" spans="1:3" x14ac:dyDescent="0.35">
      <c r="A123" t="s">
        <v>1143</v>
      </c>
      <c r="B123" s="15">
        <v>73.866669999999999</v>
      </c>
      <c r="C123" s="15">
        <v>4</v>
      </c>
    </row>
    <row r="124" spans="1:3" x14ac:dyDescent="0.35">
      <c r="A124" t="s">
        <v>1144</v>
      </c>
      <c r="B124" s="15">
        <v>74.533330000000007</v>
      </c>
      <c r="C124" s="15">
        <v>4</v>
      </c>
    </row>
    <row r="125" spans="1:3" x14ac:dyDescent="0.35">
      <c r="A125" t="s">
        <v>1145</v>
      </c>
      <c r="B125" s="15">
        <v>74.599999999999994</v>
      </c>
      <c r="C125" s="15">
        <v>4</v>
      </c>
    </row>
    <row r="126" spans="1:3" x14ac:dyDescent="0.35">
      <c r="A126" t="s">
        <v>1146</v>
      </c>
      <c r="B126" s="15">
        <v>75</v>
      </c>
      <c r="C126" s="15">
        <v>4</v>
      </c>
    </row>
    <row r="127" spans="1:3" x14ac:dyDescent="0.35">
      <c r="A127" t="s">
        <v>1147</v>
      </c>
      <c r="B127" s="15">
        <v>75</v>
      </c>
      <c r="C127" s="15">
        <v>3.75</v>
      </c>
    </row>
    <row r="128" spans="1:3" x14ac:dyDescent="0.35">
      <c r="A128" t="s">
        <v>1148</v>
      </c>
      <c r="B128" s="15">
        <v>75.466669999999993</v>
      </c>
      <c r="C128" s="15">
        <v>3.75</v>
      </c>
    </row>
    <row r="129" spans="1:3" x14ac:dyDescent="0.35">
      <c r="A129" t="s">
        <v>1149</v>
      </c>
      <c r="B129" s="15">
        <v>75.599999999999994</v>
      </c>
      <c r="C129" s="15">
        <v>3.5</v>
      </c>
    </row>
    <row r="130" spans="1:3" x14ac:dyDescent="0.35">
      <c r="A130" t="s">
        <v>1150</v>
      </c>
      <c r="B130" s="15">
        <v>76.033330000000007</v>
      </c>
      <c r="C130" s="15">
        <v>3.75</v>
      </c>
    </row>
    <row r="131" spans="1:3" x14ac:dyDescent="0.35">
      <c r="A131" t="s">
        <v>1151</v>
      </c>
      <c r="B131" s="15">
        <v>75.966669999999993</v>
      </c>
      <c r="C131" s="15">
        <v>4</v>
      </c>
    </row>
    <row r="132" spans="1:3" x14ac:dyDescent="0.35">
      <c r="A132" t="s">
        <v>1152</v>
      </c>
      <c r="B132" s="15">
        <v>76.533330000000007</v>
      </c>
      <c r="C132" s="15">
        <v>4.5</v>
      </c>
    </row>
    <row r="133" spans="1:3" x14ac:dyDescent="0.35">
      <c r="A133" t="s">
        <v>1153</v>
      </c>
      <c r="B133" s="15">
        <v>76.566670000000002</v>
      </c>
      <c r="C133" s="15">
        <v>4.75</v>
      </c>
    </row>
    <row r="134" spans="1:3" x14ac:dyDescent="0.35">
      <c r="A134" t="s">
        <v>1154</v>
      </c>
      <c r="B134" s="15">
        <v>77.099999999999994</v>
      </c>
      <c r="C134" s="15">
        <v>4.75</v>
      </c>
    </row>
    <row r="135" spans="1:3" x14ac:dyDescent="0.35">
      <c r="A135" t="s">
        <v>1155</v>
      </c>
      <c r="B135" s="15">
        <v>77.233329999999995</v>
      </c>
      <c r="C135" s="15">
        <v>4.75</v>
      </c>
    </row>
    <row r="136" spans="1:3" x14ac:dyDescent="0.35">
      <c r="A136" t="s">
        <v>1156</v>
      </c>
      <c r="B136" s="15">
        <v>78</v>
      </c>
      <c r="C136" s="15">
        <v>4.75</v>
      </c>
    </row>
    <row r="137" spans="1:3" x14ac:dyDescent="0.35">
      <c r="A137" t="s">
        <v>1157</v>
      </c>
      <c r="B137" s="15">
        <v>78.400000000000006</v>
      </c>
      <c r="C137" s="15">
        <v>4.5</v>
      </c>
    </row>
    <row r="138" spans="1:3" x14ac:dyDescent="0.35">
      <c r="A138" t="s">
        <v>1158</v>
      </c>
      <c r="B138" s="15">
        <v>78.766670000000005</v>
      </c>
      <c r="C138" s="15">
        <v>4.5</v>
      </c>
    </row>
    <row r="139" spans="1:3" x14ac:dyDescent="0.35">
      <c r="A139" t="s">
        <v>1159</v>
      </c>
      <c r="B139" s="15">
        <v>78.733329999999995</v>
      </c>
      <c r="C139" s="15">
        <v>4.5</v>
      </c>
    </row>
    <row r="140" spans="1:3" x14ac:dyDescent="0.35">
      <c r="A140" t="s">
        <v>1160</v>
      </c>
      <c r="B140" s="15">
        <v>79.8</v>
      </c>
      <c r="C140" s="15">
        <v>4.5</v>
      </c>
    </row>
    <row r="141" spans="1:3" x14ac:dyDescent="0.35">
      <c r="A141" t="s">
        <v>1161</v>
      </c>
      <c r="B141" s="15">
        <v>80.3</v>
      </c>
      <c r="C141" s="15">
        <v>4.75</v>
      </c>
    </row>
    <row r="142" spans="1:3" x14ac:dyDescent="0.35">
      <c r="A142" t="s">
        <v>1162</v>
      </c>
      <c r="B142" s="15">
        <v>80.900000000000006</v>
      </c>
      <c r="C142" s="15">
        <v>5</v>
      </c>
    </row>
    <row r="143" spans="1:3" x14ac:dyDescent="0.35">
      <c r="A143" t="s">
        <v>1163</v>
      </c>
      <c r="B143" s="15">
        <v>81</v>
      </c>
      <c r="C143" s="15">
        <v>5.25</v>
      </c>
    </row>
    <row r="144" spans="1:3" x14ac:dyDescent="0.35">
      <c r="A144" t="s">
        <v>1164</v>
      </c>
      <c r="B144" s="15">
        <v>81.8</v>
      </c>
      <c r="C144" s="15">
        <v>5.5</v>
      </c>
    </row>
    <row r="145" spans="1:3" x14ac:dyDescent="0.35">
      <c r="A145" t="s">
        <v>1165</v>
      </c>
      <c r="B145" s="15">
        <v>81.733329999999995</v>
      </c>
      <c r="C145" s="15">
        <v>5.75</v>
      </c>
    </row>
    <row r="146" spans="1:3" x14ac:dyDescent="0.35">
      <c r="A146" t="s">
        <v>1166</v>
      </c>
      <c r="B146" s="15">
        <v>82.6</v>
      </c>
      <c r="C146" s="15">
        <v>5.5</v>
      </c>
    </row>
    <row r="147" spans="1:3" x14ac:dyDescent="0.35">
      <c r="A147" t="s">
        <v>1167</v>
      </c>
      <c r="B147" s="15">
        <v>82.933329999999998</v>
      </c>
      <c r="C147" s="15">
        <v>5.25</v>
      </c>
    </row>
    <row r="148" spans="1:3" x14ac:dyDescent="0.35">
      <c r="A148" t="s">
        <v>1168</v>
      </c>
      <c r="B148" s="15">
        <v>84.6</v>
      </c>
      <c r="C148" s="15">
        <v>5</v>
      </c>
    </row>
    <row r="149" spans="1:3" x14ac:dyDescent="0.35">
      <c r="A149" t="s">
        <v>1169</v>
      </c>
      <c r="B149" s="15">
        <v>85.633330000000001</v>
      </c>
      <c r="C149" s="15">
        <v>5</v>
      </c>
    </row>
    <row r="150" spans="1:3" x14ac:dyDescent="0.35">
      <c r="A150" t="s">
        <v>1170</v>
      </c>
      <c r="B150" s="15">
        <v>85.733329999999995</v>
      </c>
      <c r="C150" s="15">
        <v>2</v>
      </c>
    </row>
    <row r="151" spans="1:3" x14ac:dyDescent="0.35">
      <c r="A151" t="s">
        <v>1171</v>
      </c>
      <c r="B151" s="15">
        <v>85.433329999999998</v>
      </c>
      <c r="C151" s="15">
        <v>0.5</v>
      </c>
    </row>
    <row r="152" spans="1:3" x14ac:dyDescent="0.35">
      <c r="A152" t="s">
        <v>1172</v>
      </c>
      <c r="B152" s="15">
        <v>86.366669999999999</v>
      </c>
      <c r="C152" s="15">
        <v>0.5</v>
      </c>
    </row>
    <row r="153" spans="1:3" x14ac:dyDescent="0.35">
      <c r="A153" t="s">
        <v>1173</v>
      </c>
      <c r="B153" s="15">
        <v>86.933329999999998</v>
      </c>
      <c r="C153" s="15">
        <v>0.5</v>
      </c>
    </row>
    <row r="154" spans="1:3" x14ac:dyDescent="0.35">
      <c r="A154" t="s">
        <v>1174</v>
      </c>
      <c r="B154" s="15">
        <v>87.566670000000002</v>
      </c>
      <c r="C154" s="15">
        <v>0.5</v>
      </c>
    </row>
    <row r="155" spans="1:3" x14ac:dyDescent="0.35">
      <c r="A155" t="s">
        <v>1175</v>
      </c>
      <c r="B155" s="15">
        <v>88.233329999999995</v>
      </c>
      <c r="C155" s="15">
        <v>0.5</v>
      </c>
    </row>
    <row r="156" spans="1:3" x14ac:dyDescent="0.35">
      <c r="A156" t="s">
        <v>1176</v>
      </c>
      <c r="B156" s="15">
        <v>89.366669999999999</v>
      </c>
      <c r="C156" s="15">
        <v>0.5</v>
      </c>
    </row>
    <row r="157" spans="1:3" x14ac:dyDescent="0.35">
      <c r="A157" t="s">
        <v>1177</v>
      </c>
      <c r="B157" s="15">
        <v>89.633330000000001</v>
      </c>
      <c r="C157" s="15">
        <v>0.5</v>
      </c>
    </row>
    <row r="158" spans="1:3" x14ac:dyDescent="0.35">
      <c r="A158" t="s">
        <v>1178</v>
      </c>
      <c r="B158" s="15">
        <v>90.5</v>
      </c>
      <c r="C158" s="15">
        <v>0.5</v>
      </c>
    </row>
    <row r="159" spans="1:3" x14ac:dyDescent="0.35">
      <c r="A159" t="s">
        <v>1179</v>
      </c>
      <c r="B159" s="15">
        <v>91.833340000000007</v>
      </c>
      <c r="C159" s="15">
        <v>0.5</v>
      </c>
    </row>
    <row r="160" spans="1:3" x14ac:dyDescent="0.35">
      <c r="A160" t="s">
        <v>1180</v>
      </c>
      <c r="B160" s="15">
        <v>93.3</v>
      </c>
      <c r="C160" s="15">
        <v>0.5</v>
      </c>
    </row>
    <row r="161" spans="1:3" x14ac:dyDescent="0.35">
      <c r="A161" t="s">
        <v>1181</v>
      </c>
      <c r="B161" s="15">
        <v>93.833340000000007</v>
      </c>
      <c r="C161" s="15">
        <v>0.5</v>
      </c>
    </row>
    <row r="162" spans="1:3" x14ac:dyDescent="0.35">
      <c r="A162" t="s">
        <v>1182</v>
      </c>
      <c r="B162" s="15">
        <v>94.733329999999995</v>
      </c>
      <c r="C162" s="15">
        <v>0.5</v>
      </c>
    </row>
    <row r="163" spans="1:3" x14ac:dyDescent="0.35">
      <c r="A163" t="s">
        <v>1183</v>
      </c>
      <c r="B163" s="15">
        <v>95.033330000000007</v>
      </c>
      <c r="C163" s="15">
        <v>0.5</v>
      </c>
    </row>
    <row r="164" spans="1:3" x14ac:dyDescent="0.35">
      <c r="A164" t="s">
        <v>1184</v>
      </c>
      <c r="B164" s="15">
        <v>95.8</v>
      </c>
      <c r="C164" s="15">
        <v>0.5</v>
      </c>
    </row>
    <row r="165" spans="1:3" x14ac:dyDescent="0.35">
      <c r="A165" t="s">
        <v>1185</v>
      </c>
      <c r="B165" s="15">
        <v>96.066670000000002</v>
      </c>
      <c r="C165" s="15">
        <v>0.5</v>
      </c>
    </row>
    <row r="166" spans="1:3" x14ac:dyDescent="0.35">
      <c r="A166" t="s">
        <v>1186</v>
      </c>
      <c r="B166" s="15">
        <v>97.266670000000005</v>
      </c>
      <c r="C166" s="15">
        <v>0.5</v>
      </c>
    </row>
    <row r="167" spans="1:3" x14ac:dyDescent="0.35">
      <c r="A167" t="s">
        <v>1187</v>
      </c>
      <c r="B167" s="15">
        <v>97.666659999999993</v>
      </c>
      <c r="C167" s="15">
        <v>0.5</v>
      </c>
    </row>
    <row r="168" spans="1:3" x14ac:dyDescent="0.35">
      <c r="A168" t="s">
        <v>1188</v>
      </c>
      <c r="B168" s="15">
        <v>98.366669999999999</v>
      </c>
      <c r="C168" s="15">
        <v>0.5</v>
      </c>
    </row>
    <row r="169" spans="1:3" x14ac:dyDescent="0.35">
      <c r="A169" t="s">
        <v>1189</v>
      </c>
      <c r="B169" s="15">
        <v>98.7</v>
      </c>
      <c r="C169" s="15">
        <v>0.5</v>
      </c>
    </row>
    <row r="170" spans="1:3" x14ac:dyDescent="0.35">
      <c r="A170" t="s">
        <v>1190</v>
      </c>
      <c r="B170" s="15">
        <v>99.3</v>
      </c>
      <c r="C170" s="15">
        <v>0.5</v>
      </c>
    </row>
    <row r="171" spans="1:3" x14ac:dyDescent="0.35">
      <c r="A171" t="s">
        <v>1191</v>
      </c>
      <c r="B171" s="15">
        <v>99.4</v>
      </c>
      <c r="C171" s="15">
        <v>0.5</v>
      </c>
    </row>
    <row r="172" spans="1:3" x14ac:dyDescent="0.35">
      <c r="A172" t="s">
        <v>1192</v>
      </c>
      <c r="B172" s="15">
        <v>100.1</v>
      </c>
      <c r="C172" s="15">
        <v>0.5</v>
      </c>
    </row>
    <row r="173" spans="1:3" x14ac:dyDescent="0.35">
      <c r="A173" t="s">
        <v>1193</v>
      </c>
      <c r="B173" s="15">
        <v>100.13330000000001</v>
      </c>
      <c r="C173" s="15">
        <v>0.5</v>
      </c>
    </row>
    <row r="174" spans="1:3" x14ac:dyDescent="0.35">
      <c r="A174" t="s">
        <v>1194</v>
      </c>
      <c r="B174" s="15">
        <v>100.2</v>
      </c>
      <c r="C174" s="15">
        <v>0.5</v>
      </c>
    </row>
    <row r="175" spans="1:3" x14ac:dyDescent="0.35">
      <c r="A175" t="s">
        <v>1195</v>
      </c>
      <c r="B175" s="15">
        <v>99.5</v>
      </c>
      <c r="C175" s="15">
        <v>0.5</v>
      </c>
    </row>
    <row r="176" spans="1:3" x14ac:dyDescent="0.35">
      <c r="A176" t="s">
        <v>1196</v>
      </c>
      <c r="B176" s="15">
        <v>100.0667</v>
      </c>
      <c r="C176" s="15">
        <v>0.5</v>
      </c>
    </row>
    <row r="177" spans="1:3" x14ac:dyDescent="0.35">
      <c r="A177" t="s">
        <v>1197</v>
      </c>
      <c r="B177" s="15">
        <v>100.16670000000001</v>
      </c>
      <c r="C177" s="15">
        <v>0.5</v>
      </c>
    </row>
    <row r="178" spans="1:3" x14ac:dyDescent="0.35">
      <c r="A178" t="s">
        <v>1198</v>
      </c>
      <c r="B178" s="15">
        <v>100.3</v>
      </c>
      <c r="C178" s="15">
        <v>0.5</v>
      </c>
    </row>
    <row r="179" spans="1:3" x14ac:dyDescent="0.35">
      <c r="A179" t="s">
        <v>1199</v>
      </c>
      <c r="B179" s="15">
        <v>99.833340000000007</v>
      </c>
      <c r="C179" s="15">
        <v>0.5</v>
      </c>
    </row>
    <row r="180" spans="1:3" x14ac:dyDescent="0.35">
      <c r="A180" t="s">
        <v>1200</v>
      </c>
      <c r="B180" s="15">
        <v>100.4</v>
      </c>
      <c r="C180" s="15">
        <v>0.5</v>
      </c>
    </row>
    <row r="181" spans="1:3" x14ac:dyDescent="0.35">
      <c r="A181" t="s">
        <v>1201</v>
      </c>
      <c r="B181" s="15">
        <v>100.86669999999999</v>
      </c>
      <c r="C181" s="15">
        <v>0.25</v>
      </c>
    </row>
    <row r="182" spans="1:3" x14ac:dyDescent="0.35">
      <c r="A182" t="s">
        <v>1202</v>
      </c>
      <c r="B182" s="15">
        <v>101.5</v>
      </c>
      <c r="C182" s="15">
        <v>0.25</v>
      </c>
    </row>
    <row r="183" spans="1:3" x14ac:dyDescent="0.35">
      <c r="A183" t="s">
        <v>1203</v>
      </c>
      <c r="B183" s="15">
        <v>102</v>
      </c>
      <c r="C183" s="15">
        <v>0.25</v>
      </c>
    </row>
    <row r="184" spans="1:3" x14ac:dyDescent="0.35">
      <c r="A184" t="s">
        <v>1204</v>
      </c>
      <c r="B184" s="15">
        <v>103.16670000000001</v>
      </c>
      <c r="C184" s="15">
        <v>0.25</v>
      </c>
    </row>
    <row r="185" spans="1:3" x14ac:dyDescent="0.35">
      <c r="A185" t="s">
        <v>1205</v>
      </c>
      <c r="B185" s="15">
        <v>103.7</v>
      </c>
      <c r="C185" s="15">
        <v>0.25</v>
      </c>
    </row>
    <row r="186" spans="1:3" x14ac:dyDescent="0.35">
      <c r="A186" t="s">
        <v>1206</v>
      </c>
      <c r="B186" s="15">
        <v>104.5667</v>
      </c>
      <c r="C186" s="15">
        <v>0.5</v>
      </c>
    </row>
    <row r="187" spans="1:3" x14ac:dyDescent="0.35">
      <c r="A187" t="s">
        <v>1207</v>
      </c>
      <c r="B187" s="15">
        <v>104.7667</v>
      </c>
      <c r="C187" s="15">
        <v>0.5</v>
      </c>
    </row>
    <row r="188" spans="1:3" x14ac:dyDescent="0.35">
      <c r="A188" t="s">
        <v>1208</v>
      </c>
      <c r="B188" s="15">
        <v>105.66670000000001</v>
      </c>
      <c r="C188" s="15">
        <v>0.5</v>
      </c>
    </row>
    <row r="189" spans="1:3" x14ac:dyDescent="0.35">
      <c r="A189" t="s">
        <v>1209</v>
      </c>
      <c r="B189" s="15">
        <v>106.3</v>
      </c>
      <c r="C189" s="15">
        <v>0.75</v>
      </c>
    </row>
    <row r="190" spans="1:3" x14ac:dyDescent="0.35">
      <c r="A190" t="s">
        <v>1210</v>
      </c>
      <c r="B190" s="15">
        <v>106.9333</v>
      </c>
      <c r="C190" s="15">
        <v>0.75</v>
      </c>
    </row>
    <row r="191" spans="1:3" x14ac:dyDescent="0.35">
      <c r="A191" t="s">
        <v>1211</v>
      </c>
      <c r="B191" s="15">
        <v>106.7</v>
      </c>
      <c r="C191" s="15">
        <v>0.75</v>
      </c>
    </row>
    <row r="192" spans="1:3" x14ac:dyDescent="0.35">
      <c r="A192" t="s">
        <v>1212</v>
      </c>
      <c r="B192" s="15">
        <v>107.8</v>
      </c>
      <c r="C192" s="15">
        <v>0.75</v>
      </c>
    </row>
    <row r="193" spans="1:3" x14ac:dyDescent="0.35">
      <c r="A193" t="s">
        <v>1213</v>
      </c>
      <c r="B193" s="15">
        <v>108.2667</v>
      </c>
      <c r="C193" s="15">
        <v>0.75</v>
      </c>
    </row>
    <row r="194" spans="1:3" x14ac:dyDescent="0.35">
      <c r="A194" t="s">
        <v>1214</v>
      </c>
      <c r="B194" s="15">
        <v>108.4333</v>
      </c>
      <c r="C194" s="15">
        <v>0.75</v>
      </c>
    </row>
    <row r="195" spans="1:3" x14ac:dyDescent="0.35">
      <c r="A195" t="s">
        <v>1215</v>
      </c>
      <c r="B195" s="15">
        <v>108.4667</v>
      </c>
      <c r="C195" s="15">
        <v>0.1</v>
      </c>
    </row>
    <row r="196" spans="1:3" x14ac:dyDescent="0.35">
      <c r="A196" t="s">
        <v>1216</v>
      </c>
      <c r="B196" s="15">
        <v>108.5333</v>
      </c>
      <c r="C196" s="15">
        <v>0.1</v>
      </c>
    </row>
    <row r="197" spans="1:3" x14ac:dyDescent="0.35">
      <c r="A197" t="s">
        <v>1217</v>
      </c>
      <c r="B197" s="15">
        <v>108.9333</v>
      </c>
      <c r="C197" s="15">
        <v>0.1</v>
      </c>
    </row>
    <row r="198" spans="1:3" x14ac:dyDescent="0.35">
      <c r="A198" t="s">
        <v>1218</v>
      </c>
      <c r="B198" s="15">
        <v>109.0667</v>
      </c>
      <c r="C198" s="15">
        <v>0.1</v>
      </c>
    </row>
    <row r="199" spans="1:3" x14ac:dyDescent="0.35">
      <c r="A199" t="s">
        <v>1219</v>
      </c>
      <c r="B199" s="15">
        <v>109.16670000000001</v>
      </c>
      <c r="C199" s="15">
        <v>0.1</v>
      </c>
    </row>
    <row r="200" spans="1:3" x14ac:dyDescent="0.35">
      <c r="A200" t="s">
        <v>1220</v>
      </c>
      <c r="B200" s="15">
        <v>110.7333</v>
      </c>
      <c r="C200" s="15">
        <v>0.1</v>
      </c>
    </row>
    <row r="201" spans="1:3" x14ac:dyDescent="0.35">
      <c r="A201" t="s">
        <v>1221</v>
      </c>
      <c r="B201" s="15">
        <v>111.9333</v>
      </c>
      <c r="C201" s="15">
        <v>0.1</v>
      </c>
    </row>
    <row r="202" spans="1:3" x14ac:dyDescent="0.35">
      <c r="A202" t="s">
        <v>1222</v>
      </c>
      <c r="B202" s="15">
        <v>114.4</v>
      </c>
      <c r="C202" s="15">
        <v>0.25</v>
      </c>
    </row>
    <row r="203" spans="1:3" x14ac:dyDescent="0.35">
      <c r="A203" t="s">
        <v>1223</v>
      </c>
      <c r="B203" s="15">
        <v>115.9333</v>
      </c>
      <c r="C203" s="15">
        <v>0.75</v>
      </c>
    </row>
    <row r="204" spans="1:3" x14ac:dyDescent="0.35">
      <c r="A204" t="s">
        <v>1224</v>
      </c>
      <c r="B204" s="15">
        <v>120.86669999999999</v>
      </c>
      <c r="C204" s="15">
        <v>1.25</v>
      </c>
    </row>
    <row r="205" spans="1:3" x14ac:dyDescent="0.35">
      <c r="A205" t="s">
        <v>1225</v>
      </c>
      <c r="B205" s="15">
        <v>123.13330000000001</v>
      </c>
      <c r="C205" s="15">
        <v>2.25</v>
      </c>
    </row>
    <row r="206" spans="1:3" x14ac:dyDescent="0.35">
      <c r="A206" t="s">
        <v>1226</v>
      </c>
      <c r="B206" s="15">
        <v>126.7</v>
      </c>
      <c r="C206" s="15">
        <v>3.5</v>
      </c>
    </row>
    <row r="207" spans="1:3" x14ac:dyDescent="0.35">
      <c r="A207" t="s">
        <v>1227</v>
      </c>
      <c r="B207" s="15">
        <v>127.7333</v>
      </c>
      <c r="C207" s="15">
        <v>4.25</v>
      </c>
    </row>
    <row r="208" spans="1:3" x14ac:dyDescent="0.35">
      <c r="A208" t="s">
        <v>1228</v>
      </c>
      <c r="B208" s="15">
        <v>131.0667</v>
      </c>
      <c r="C208" s="15">
        <v>5</v>
      </c>
    </row>
    <row r="209" spans="1:3" x14ac:dyDescent="0.35">
      <c r="A209" t="s">
        <v>1229</v>
      </c>
      <c r="B209" s="15">
        <v>131.4</v>
      </c>
      <c r="C209" s="15">
        <v>5.25</v>
      </c>
    </row>
    <row r="210" spans="1:3" x14ac:dyDescent="0.35">
      <c r="A210" t="s">
        <v>1230</v>
      </c>
      <c r="B210" s="15">
        <v>131.9667</v>
      </c>
      <c r="C210" s="15">
        <v>5.25</v>
      </c>
    </row>
    <row r="211" spans="1:3" x14ac:dyDescent="0.35">
      <c r="A211" t="s">
        <v>1231</v>
      </c>
      <c r="B211" s="15">
        <v>132.26669999999999</v>
      </c>
      <c r="C211" s="15">
        <v>5.25</v>
      </c>
    </row>
    <row r="212" spans="1:3" x14ac:dyDescent="0.35">
      <c r="A212" t="s">
        <v>1232</v>
      </c>
      <c r="B212" s="15">
        <v>133.83330000000001</v>
      </c>
      <c r="C212" s="15">
        <v>5.25</v>
      </c>
    </row>
    <row r="213" spans="1:3" x14ac:dyDescent="0.35">
      <c r="A213" t="s">
        <v>1233</v>
      </c>
      <c r="B213" s="15">
        <v>134.1</v>
      </c>
      <c r="C213" s="15">
        <v>5</v>
      </c>
    </row>
    <row r="214" spans="1:3" x14ac:dyDescent="0.35">
      <c r="A214" t="s">
        <v>1234</v>
      </c>
      <c r="B214" s="15">
        <v>135.23330000000001</v>
      </c>
      <c r="C214" s="15">
        <v>4.75</v>
      </c>
    </row>
    <row r="215" spans="1:3" x14ac:dyDescent="0.35">
      <c r="A215" t="s">
        <v>1235</v>
      </c>
      <c r="B215" s="16">
        <v>135.81</v>
      </c>
      <c r="C215" s="16">
        <v>4.5</v>
      </c>
    </row>
    <row r="216" spans="1:3" x14ac:dyDescent="0.35">
      <c r="A216" t="s">
        <v>1236</v>
      </c>
      <c r="B216" s="16">
        <v>137.6446</v>
      </c>
      <c r="C216" s="16">
        <v>4.25</v>
      </c>
    </row>
    <row r="217" spans="1:3" x14ac:dyDescent="0.35">
      <c r="A217" t="s">
        <v>1237</v>
      </c>
      <c r="B217" s="16">
        <v>138.5187</v>
      </c>
      <c r="C217" s="16">
        <v>4</v>
      </c>
    </row>
    <row r="218" spans="1:3" x14ac:dyDescent="0.35">
      <c r="A218" t="s">
        <v>1238</v>
      </c>
      <c r="B218" s="16">
        <v>139.4682</v>
      </c>
      <c r="C218" s="16">
        <v>3.75</v>
      </c>
    </row>
    <row r="219" spans="1:3" x14ac:dyDescent="0.35">
      <c r="A219" t="s">
        <v>1239</v>
      </c>
      <c r="B219" s="16">
        <v>139.8313</v>
      </c>
      <c r="C219" s="16">
        <v>3.5</v>
      </c>
    </row>
    <row r="220" spans="1:3" x14ac:dyDescent="0.35">
      <c r="A220" t="s">
        <v>1240</v>
      </c>
      <c r="B220" s="16">
        <v>141.17439999999999</v>
      </c>
      <c r="C220" s="16">
        <v>3.25</v>
      </c>
    </row>
    <row r="221" spans="1:3" x14ac:dyDescent="0.35">
      <c r="A221" t="s">
        <v>1241</v>
      </c>
      <c r="B221" s="16">
        <v>141.7936</v>
      </c>
      <c r="C221" s="16">
        <v>3.25</v>
      </c>
    </row>
    <row r="222" spans="1:3" x14ac:dyDescent="0.35">
      <c r="A222" t="s">
        <v>1242</v>
      </c>
      <c r="B222" s="16">
        <v>142.53790000000001</v>
      </c>
      <c r="C222" s="16">
        <v>3</v>
      </c>
    </row>
    <row r="223" spans="1:3" x14ac:dyDescent="0.35">
      <c r="A223" t="s">
        <v>1243</v>
      </c>
      <c r="B223" s="16">
        <v>142.87180000000001</v>
      </c>
      <c r="C223" s="16">
        <v>3</v>
      </c>
    </row>
    <row r="224" spans="1:3" x14ac:dyDescent="0.35">
      <c r="A224" t="s">
        <v>1244</v>
      </c>
      <c r="B224" s="16">
        <v>144.17869999999999</v>
      </c>
      <c r="C224" s="16">
        <v>2.75</v>
      </c>
    </row>
    <row r="225" spans="1:3" x14ac:dyDescent="0.35">
      <c r="A225" t="s">
        <v>1245</v>
      </c>
      <c r="B225" s="16">
        <v>144.81020000000001</v>
      </c>
      <c r="C225" s="16">
        <v>2.75</v>
      </c>
    </row>
    <row r="226" spans="1:3" x14ac:dyDescent="0.35">
      <c r="A226" t="s">
        <v>1246</v>
      </c>
      <c r="B226" s="16">
        <v>145.55019999999999</v>
      </c>
      <c r="C226" s="16">
        <v>2.5</v>
      </c>
    </row>
    <row r="227" spans="1:3" x14ac:dyDescent="0.35">
      <c r="A227" t="s">
        <v>1247</v>
      </c>
      <c r="B227" s="16">
        <v>145.9409</v>
      </c>
      <c r="C227" s="16">
        <v>2.5</v>
      </c>
    </row>
    <row r="228" spans="1:3" x14ac:dyDescent="0.35">
      <c r="A228" t="s">
        <v>1248</v>
      </c>
      <c r="B228" s="16">
        <v>147.30369999999999</v>
      </c>
      <c r="C228" s="16">
        <v>2.5</v>
      </c>
    </row>
    <row r="229" spans="1:3" x14ac:dyDescent="0.35">
      <c r="A229" t="s">
        <v>1249</v>
      </c>
      <c r="B229" s="16">
        <v>147.99279999999999</v>
      </c>
      <c r="C229" s="16">
        <v>2.5</v>
      </c>
    </row>
    <row r="230" spans="1:3" x14ac:dyDescent="0.35">
      <c r="A230" t="s">
        <v>1250</v>
      </c>
      <c r="B230" s="16">
        <v>148.77029999999999</v>
      </c>
      <c r="C230" s="16">
        <v>2.5</v>
      </c>
    </row>
    <row r="231" spans="1:3" x14ac:dyDescent="0.35">
      <c r="A231" t="s">
        <v>1251</v>
      </c>
      <c r="B231" s="16">
        <v>149.10749999999999</v>
      </c>
      <c r="C231" s="16">
        <v>2.5</v>
      </c>
    </row>
    <row r="232" spans="1:3" x14ac:dyDescent="0.35">
      <c r="A232" t="s">
        <v>1252</v>
      </c>
      <c r="B232" s="16">
        <v>150.44489999999999</v>
      </c>
      <c r="C232" s="16">
        <v>2.5</v>
      </c>
    </row>
    <row r="233" spans="1:3" x14ac:dyDescent="0.35">
      <c r="A233" t="s">
        <v>1253</v>
      </c>
      <c r="B233" s="16">
        <v>151.10890000000001</v>
      </c>
      <c r="C233" s="16">
        <v>2.5</v>
      </c>
    </row>
    <row r="234" spans="1:3" x14ac:dyDescent="0.35">
      <c r="A234" t="s">
        <v>1254</v>
      </c>
      <c r="B234" s="16">
        <v>151.84780000000001</v>
      </c>
      <c r="C234" s="16">
        <v>2.5</v>
      </c>
    </row>
    <row r="235" spans="1:3" x14ac:dyDescent="0.35">
      <c r="A235" t="s">
        <v>1255</v>
      </c>
      <c r="B235" s="16">
        <v>152.15379999999999</v>
      </c>
      <c r="C235" s="16">
        <v>2.5</v>
      </c>
    </row>
    <row r="236" spans="1:3" x14ac:dyDescent="0.35">
      <c r="A236" t="s">
        <v>1256</v>
      </c>
      <c r="B236" s="16">
        <v>153.49039999999999</v>
      </c>
      <c r="C236" s="16">
        <v>2.5</v>
      </c>
    </row>
    <row r="237" spans="1:3" x14ac:dyDescent="0.35">
      <c r="A237" t="s">
        <v>1257</v>
      </c>
      <c r="B237" s="16">
        <v>154.1583</v>
      </c>
      <c r="C237" s="16">
        <v>2.5</v>
      </c>
    </row>
    <row r="238" spans="1:3" x14ac:dyDescent="0.35">
      <c r="A238" t="s">
        <v>1258</v>
      </c>
      <c r="B238" s="16">
        <v>154.8904</v>
      </c>
      <c r="C238" s="16">
        <v>2.5</v>
      </c>
    </row>
    <row r="239" spans="1:3" x14ac:dyDescent="0.35">
      <c r="A239" t="s">
        <v>1259</v>
      </c>
      <c r="B239" s="16">
        <v>155.19069999999999</v>
      </c>
      <c r="C239" s="16">
        <v>2.5</v>
      </c>
    </row>
    <row r="240" spans="1:3" x14ac:dyDescent="0.35">
      <c r="A240" t="s">
        <v>1260</v>
      </c>
      <c r="B240" s="16">
        <v>156.54990000000001</v>
      </c>
      <c r="C240" s="16">
        <v>2.5</v>
      </c>
    </row>
    <row r="241" spans="1:3" x14ac:dyDescent="0.35">
      <c r="A241" t="s">
        <v>1261</v>
      </c>
      <c r="B241" s="16">
        <v>157.23509999999999</v>
      </c>
      <c r="C241" s="16">
        <v>2.5</v>
      </c>
    </row>
    <row r="242" spans="1:3" x14ac:dyDescent="0.35">
      <c r="A242" t="s">
        <v>1262</v>
      </c>
      <c r="B242" s="16">
        <v>157.9599</v>
      </c>
      <c r="C242" s="16">
        <v>2.5</v>
      </c>
    </row>
    <row r="243" spans="1:3" x14ac:dyDescent="0.35">
      <c r="A243" t="s">
        <v>1263</v>
      </c>
      <c r="B243" s="16">
        <v>158.26050000000001</v>
      </c>
      <c r="C243" s="16">
        <v>2.5</v>
      </c>
    </row>
    <row r="244" spans="1:3" x14ac:dyDescent="0.35">
      <c r="A244" t="s">
        <v>1264</v>
      </c>
      <c r="B244" s="16">
        <v>159.65440000000001</v>
      </c>
      <c r="C244" s="16">
        <v>2.5</v>
      </c>
    </row>
    <row r="245" spans="1:3" x14ac:dyDescent="0.35">
      <c r="A245" t="s">
        <v>1265</v>
      </c>
      <c r="B245" s="16">
        <v>160.36789999999999</v>
      </c>
      <c r="C245" s="16">
        <v>2.5</v>
      </c>
    </row>
    <row r="246" spans="1:3" x14ac:dyDescent="0.35">
      <c r="A246" t="s">
        <v>1266</v>
      </c>
      <c r="B246" s="16">
        <v>161.0959</v>
      </c>
      <c r="C246" s="16">
        <v>2.5</v>
      </c>
    </row>
    <row r="247" spans="1:3" x14ac:dyDescent="0.35">
      <c r="A247" t="s">
        <v>1267</v>
      </c>
      <c r="B247" s="16">
        <v>161.3999</v>
      </c>
      <c r="C247" s="16">
        <v>2.5</v>
      </c>
    </row>
    <row r="248" spans="1:3" x14ac:dyDescent="0.35">
      <c r="A248" t="s">
        <v>1268</v>
      </c>
      <c r="B248" s="16">
        <v>162.8262</v>
      </c>
      <c r="C248" s="16">
        <v>2.5</v>
      </c>
    </row>
    <row r="249" spans="1:3" x14ac:dyDescent="0.35">
      <c r="A249" t="s">
        <v>1269</v>
      </c>
      <c r="B249" s="16">
        <v>163.56649999999999</v>
      </c>
      <c r="C249" s="16">
        <v>2.5</v>
      </c>
    </row>
    <row r="250" spans="1:3" x14ac:dyDescent="0.35">
      <c r="A250" t="s">
        <v>1270</v>
      </c>
      <c r="B250" s="16">
        <v>164.2955</v>
      </c>
      <c r="C250" s="16">
        <v>2.5</v>
      </c>
    </row>
    <row r="251" spans="1:3" x14ac:dyDescent="0.35">
      <c r="A251" t="s">
        <v>1271</v>
      </c>
      <c r="B251" s="16">
        <v>164.602</v>
      </c>
      <c r="C251" s="16">
        <v>2.5</v>
      </c>
    </row>
    <row r="252" spans="1:3" x14ac:dyDescent="0.35">
      <c r="A252" t="s">
        <v>1272</v>
      </c>
      <c r="B252" s="16">
        <v>166.0617</v>
      </c>
      <c r="C252" s="16">
        <v>2.5</v>
      </c>
    </row>
    <row r="253" spans="1:3" x14ac:dyDescent="0.35">
      <c r="A253" t="s">
        <v>1273</v>
      </c>
      <c r="B253" s="16">
        <v>166.83109999999999</v>
      </c>
      <c r="C253" s="16">
        <v>2.5</v>
      </c>
    </row>
    <row r="254" spans="1:3" x14ac:dyDescent="0.35">
      <c r="A254" t="s">
        <v>1274</v>
      </c>
      <c r="B254" s="16">
        <v>167.5617</v>
      </c>
      <c r="C254" s="16">
        <v>2.5</v>
      </c>
    </row>
    <row r="255" spans="1:3" x14ac:dyDescent="0.35">
      <c r="A255" t="s">
        <v>1275</v>
      </c>
      <c r="B255" s="16">
        <v>167.8716</v>
      </c>
      <c r="C255" s="16">
        <v>2.5</v>
      </c>
    </row>
    <row r="256" spans="1:3" x14ac:dyDescent="0.35">
      <c r="A256" t="s">
        <v>1276</v>
      </c>
      <c r="B256" s="16">
        <v>169.3672</v>
      </c>
      <c r="C256" s="16">
        <v>2.5</v>
      </c>
    </row>
    <row r="257" spans="1:3" x14ac:dyDescent="0.35">
      <c r="A257" t="s">
        <v>1277</v>
      </c>
      <c r="B257" s="16">
        <v>170.1679</v>
      </c>
      <c r="C257" s="16">
        <v>2.5</v>
      </c>
    </row>
    <row r="258" spans="1:3" x14ac:dyDescent="0.35">
      <c r="A258" t="s">
        <v>1278</v>
      </c>
      <c r="B258" s="16">
        <v>170.90029999999999</v>
      </c>
      <c r="C258" s="16">
        <v>2.5</v>
      </c>
    </row>
    <row r="259" spans="1:3" x14ac:dyDescent="0.35">
      <c r="A259" t="s">
        <v>1279</v>
      </c>
      <c r="B259" s="16">
        <v>171.22909999999999</v>
      </c>
      <c r="C259" s="16">
        <v>2.5</v>
      </c>
    </row>
    <row r="260" spans="1:3" x14ac:dyDescent="0.35">
      <c r="A260" t="s">
        <v>1280</v>
      </c>
      <c r="B260" s="16">
        <v>172.75460000000001</v>
      </c>
      <c r="C260" s="16">
        <v>2.5</v>
      </c>
    </row>
    <row r="261" spans="1:3" x14ac:dyDescent="0.35">
      <c r="A261" t="s">
        <v>1281</v>
      </c>
      <c r="B261" s="16">
        <v>173.57130000000001</v>
      </c>
      <c r="C261" s="16">
        <v>2.5</v>
      </c>
    </row>
    <row r="262" spans="1:3" x14ac:dyDescent="0.35">
      <c r="A262" t="s">
        <v>1282</v>
      </c>
      <c r="B262" s="16">
        <v>174.31829999999999</v>
      </c>
      <c r="C262" s="16">
        <v>2.5</v>
      </c>
    </row>
    <row r="263" spans="1:3" x14ac:dyDescent="0.35">
      <c r="A263" t="s">
        <v>1283</v>
      </c>
      <c r="B263" s="16">
        <v>174.65369999999999</v>
      </c>
      <c r="C263" s="16">
        <v>2.5</v>
      </c>
    </row>
    <row r="264" spans="1:3" x14ac:dyDescent="0.35">
      <c r="A264" t="s">
        <v>1284</v>
      </c>
      <c r="B264" s="16">
        <v>176.2097</v>
      </c>
      <c r="C264" s="16">
        <v>2.5</v>
      </c>
    </row>
    <row r="265" spans="1:3" x14ac:dyDescent="0.35">
      <c r="A265" t="s">
        <v>1285</v>
      </c>
      <c r="B265" s="16">
        <v>177.0427</v>
      </c>
      <c r="C265" s="16">
        <v>2.5</v>
      </c>
    </row>
    <row r="266" spans="1:3" x14ac:dyDescent="0.35">
      <c r="A266" t="s">
        <v>1286</v>
      </c>
      <c r="B266" s="16">
        <v>177.80459999999999</v>
      </c>
      <c r="C266" s="16">
        <v>2.5</v>
      </c>
    </row>
    <row r="267" spans="1:3" x14ac:dyDescent="0.35">
      <c r="A267" t="s">
        <v>1287</v>
      </c>
      <c r="B267" s="16">
        <v>178.14670000000001</v>
      </c>
      <c r="C267" s="16">
        <v>2.5</v>
      </c>
    </row>
    <row r="268" spans="1:3" x14ac:dyDescent="0.35">
      <c r="A268" t="s">
        <v>1288</v>
      </c>
      <c r="B268" s="16">
        <v>179.7338</v>
      </c>
      <c r="C268" s="16">
        <v>2.5</v>
      </c>
    </row>
    <row r="269" spans="1:3" x14ac:dyDescent="0.35">
      <c r="A269" t="s">
        <v>1289</v>
      </c>
      <c r="B269" s="16">
        <v>180.58359999999999</v>
      </c>
      <c r="C269" s="16">
        <v>2.5</v>
      </c>
    </row>
    <row r="270" spans="1:3" x14ac:dyDescent="0.35">
      <c r="A270" t="s">
        <v>1290</v>
      </c>
      <c r="B270" s="16">
        <v>181.36070000000001</v>
      </c>
      <c r="C270" s="16">
        <v>2.5</v>
      </c>
    </row>
    <row r="271" spans="1:3" x14ac:dyDescent="0.35">
      <c r="A271" t="s">
        <v>1291</v>
      </c>
      <c r="B271" s="16">
        <v>181.7097</v>
      </c>
      <c r="C271" s="16">
        <v>2.5</v>
      </c>
    </row>
    <row r="272" spans="1:3" x14ac:dyDescent="0.35">
      <c r="A272" t="s">
        <v>1292</v>
      </c>
      <c r="B272" s="16">
        <v>183.32849999999999</v>
      </c>
      <c r="C272" s="16">
        <v>2.5</v>
      </c>
    </row>
    <row r="273" spans="1:3" x14ac:dyDescent="0.35">
      <c r="A273" t="s">
        <v>1293</v>
      </c>
      <c r="B273" s="16">
        <v>184.1952</v>
      </c>
      <c r="C273" s="16">
        <v>2.5</v>
      </c>
    </row>
    <row r="274" spans="1:3" x14ac:dyDescent="0.35">
      <c r="A274" t="s">
        <v>1294</v>
      </c>
      <c r="B274" s="16">
        <v>184.9879</v>
      </c>
      <c r="C274" s="16">
        <v>2.5</v>
      </c>
    </row>
    <row r="275" spans="1:3" x14ac:dyDescent="0.35">
      <c r="A275" t="s">
        <v>1295</v>
      </c>
      <c r="B275" s="16">
        <v>185.34389999999999</v>
      </c>
      <c r="C275" s="16">
        <v>2.5</v>
      </c>
    </row>
    <row r="276" spans="1:3" x14ac:dyDescent="0.35">
      <c r="A276" t="s">
        <v>1296</v>
      </c>
      <c r="B276" s="16">
        <v>186.99510000000001</v>
      </c>
      <c r="C276" s="16">
        <v>2.5</v>
      </c>
    </row>
    <row r="277" spans="1:3" x14ac:dyDescent="0.35">
      <c r="A277" t="s">
        <v>1297</v>
      </c>
      <c r="B277" s="16">
        <v>187.87909999999999</v>
      </c>
      <c r="C277" s="16">
        <v>2.5</v>
      </c>
    </row>
    <row r="278" spans="1:3" x14ac:dyDescent="0.35">
      <c r="A278" t="s">
        <v>1298</v>
      </c>
      <c r="B278" s="16">
        <v>188.68770000000001</v>
      </c>
      <c r="C278" s="16">
        <v>2.5</v>
      </c>
    </row>
    <row r="279" spans="1:3" x14ac:dyDescent="0.35">
      <c r="A279" t="s">
        <v>1299</v>
      </c>
      <c r="B279" s="16">
        <v>189.05070000000001</v>
      </c>
      <c r="C279" s="16">
        <v>2.5</v>
      </c>
    </row>
    <row r="280" spans="1:3" x14ac:dyDescent="0.35">
      <c r="A280" t="s">
        <v>1300</v>
      </c>
      <c r="B280" s="16">
        <v>190.73500000000001</v>
      </c>
      <c r="C280" s="16">
        <v>2.5</v>
      </c>
    </row>
    <row r="281" spans="1:3" x14ac:dyDescent="0.35">
      <c r="A281" t="s">
        <v>1301</v>
      </c>
      <c r="B281" s="16">
        <v>191.63669999999999</v>
      </c>
      <c r="C281" s="16">
        <v>2.5</v>
      </c>
    </row>
    <row r="282" spans="1:3" x14ac:dyDescent="0.35">
      <c r="A282" t="s">
        <v>1302</v>
      </c>
      <c r="B282" s="16">
        <v>192.4614</v>
      </c>
      <c r="C282" s="16">
        <v>2.5</v>
      </c>
    </row>
    <row r="283" spans="1:3" x14ac:dyDescent="0.35">
      <c r="A283" t="s">
        <v>1303</v>
      </c>
      <c r="B283" s="16">
        <v>192.83170000000001</v>
      </c>
      <c r="C283" s="16">
        <v>2.5</v>
      </c>
    </row>
    <row r="284" spans="1:3" x14ac:dyDescent="0.35">
      <c r="A284" t="s">
        <v>1304</v>
      </c>
      <c r="B284" s="16">
        <v>194.5497</v>
      </c>
      <c r="C284" s="16">
        <v>2.5</v>
      </c>
    </row>
    <row r="285" spans="1:3" x14ac:dyDescent="0.35">
      <c r="A285" t="s">
        <v>1305</v>
      </c>
      <c r="B285" s="16">
        <v>195.46950000000001</v>
      </c>
      <c r="C285" s="16">
        <v>2.5</v>
      </c>
    </row>
    <row r="286" spans="1:3" x14ac:dyDescent="0.35">
      <c r="A286" t="s">
        <v>1306</v>
      </c>
      <c r="B286" s="16">
        <v>196.3107</v>
      </c>
      <c r="C286" s="16">
        <v>2.5</v>
      </c>
    </row>
    <row r="287" spans="1:3" x14ac:dyDescent="0.35">
      <c r="A287" t="s">
        <v>1307</v>
      </c>
      <c r="B287" s="16">
        <v>196.6884</v>
      </c>
      <c r="C287" s="16">
        <v>2.5</v>
      </c>
    </row>
    <row r="288" spans="1:3" x14ac:dyDescent="0.35">
      <c r="A288" t="s">
        <v>1308</v>
      </c>
      <c r="B288" s="16">
        <v>198.44069999999999</v>
      </c>
      <c r="C288" s="16">
        <v>2.5</v>
      </c>
    </row>
    <row r="289" spans="1:3" x14ac:dyDescent="0.35">
      <c r="A289" t="s">
        <v>1309</v>
      </c>
      <c r="B289" s="16">
        <v>199.37880000000001</v>
      </c>
      <c r="C289" s="16">
        <v>2.5</v>
      </c>
    </row>
    <row r="290" spans="1:3" x14ac:dyDescent="0.35">
      <c r="A290" t="s">
        <v>1310</v>
      </c>
      <c r="B290" s="16">
        <v>200.23689999999999</v>
      </c>
      <c r="C290" s="16">
        <v>2.5</v>
      </c>
    </row>
    <row r="291" spans="1:3" x14ac:dyDescent="0.35">
      <c r="A291" t="s">
        <v>1311</v>
      </c>
      <c r="B291" s="16">
        <v>200.62209999999999</v>
      </c>
      <c r="C291" s="16">
        <v>2.5</v>
      </c>
    </row>
    <row r="292" spans="1:3" x14ac:dyDescent="0.35">
      <c r="A292" t="s">
        <v>1312</v>
      </c>
      <c r="B292" s="16">
        <v>202.40950000000001</v>
      </c>
      <c r="C292" s="16">
        <v>2.5</v>
      </c>
    </row>
    <row r="293" spans="1:3" x14ac:dyDescent="0.35">
      <c r="A293" t="s">
        <v>1313</v>
      </c>
      <c r="B293" s="16">
        <v>203.3664</v>
      </c>
      <c r="C293" s="16">
        <v>2.5</v>
      </c>
    </row>
    <row r="294" spans="1:3" x14ac:dyDescent="0.35">
      <c r="A294" t="s">
        <v>1314</v>
      </c>
      <c r="B294" s="16">
        <v>204.24160000000001</v>
      </c>
      <c r="C294" s="16">
        <v>2.5</v>
      </c>
    </row>
    <row r="295" spans="1:3" x14ac:dyDescent="0.35">
      <c r="A295" t="s">
        <v>1315</v>
      </c>
      <c r="B295" s="16">
        <v>204.63460000000001</v>
      </c>
      <c r="C295" s="16">
        <v>2.5</v>
      </c>
    </row>
    <row r="296" spans="1:3" x14ac:dyDescent="0.35">
      <c r="A296" t="s">
        <v>1316</v>
      </c>
      <c r="B296" s="16">
        <v>206.45769999999999</v>
      </c>
      <c r="C296" s="16">
        <v>2.5</v>
      </c>
    </row>
    <row r="297" spans="1:3" x14ac:dyDescent="0.35">
      <c r="A297" t="s">
        <v>1317</v>
      </c>
      <c r="B297" s="16">
        <v>207.43369999999999</v>
      </c>
      <c r="C297" s="16">
        <v>2.5</v>
      </c>
    </row>
    <row r="298" spans="1:3" x14ac:dyDescent="0.35">
      <c r="A298" t="s">
        <v>1318</v>
      </c>
      <c r="B298" s="16">
        <v>208.32650000000001</v>
      </c>
      <c r="C298" s="16">
        <v>2.5</v>
      </c>
    </row>
    <row r="299" spans="1:3" x14ac:dyDescent="0.35">
      <c r="A299" t="s">
        <v>1319</v>
      </c>
      <c r="B299" s="16">
        <v>208.72730000000001</v>
      </c>
      <c r="C299" s="16">
        <v>2.5</v>
      </c>
    </row>
    <row r="300" spans="1:3" x14ac:dyDescent="0.35">
      <c r="A300" t="s">
        <v>1320</v>
      </c>
      <c r="B300" s="16">
        <v>210.58690000000001</v>
      </c>
      <c r="C300" s="16">
        <v>2.5</v>
      </c>
    </row>
    <row r="301" spans="1:3" x14ac:dyDescent="0.35">
      <c r="A301" t="s">
        <v>1321</v>
      </c>
      <c r="B301" s="16">
        <v>211.58240000000001</v>
      </c>
      <c r="C301" s="16">
        <v>2.5</v>
      </c>
    </row>
    <row r="302" spans="1:3" x14ac:dyDescent="0.35">
      <c r="A302" t="s">
        <v>1322</v>
      </c>
      <c r="B302" s="16">
        <v>212.49299999999999</v>
      </c>
      <c r="C302" s="16">
        <v>2.5</v>
      </c>
    </row>
    <row r="303" spans="1:3" x14ac:dyDescent="0.35">
      <c r="A303" t="s">
        <v>1323</v>
      </c>
      <c r="B303" s="16">
        <v>212.90180000000001</v>
      </c>
      <c r="C303" s="16">
        <v>2.5</v>
      </c>
    </row>
    <row r="304" spans="1:3" x14ac:dyDescent="0.35">
      <c r="A304" t="s">
        <v>1324</v>
      </c>
      <c r="B304" s="16">
        <v>214.79859999999999</v>
      </c>
      <c r="C304" s="16">
        <v>2.5</v>
      </c>
    </row>
    <row r="305" spans="1:3" x14ac:dyDescent="0.35">
      <c r="A305" t="s">
        <v>1325</v>
      </c>
      <c r="B305" s="16">
        <v>215.8141</v>
      </c>
      <c r="C305" s="16">
        <v>2.5</v>
      </c>
    </row>
    <row r="306" spans="1:3" x14ac:dyDescent="0.35">
      <c r="A306" t="s">
        <v>1326</v>
      </c>
      <c r="B306" s="16">
        <v>216.74279999999999</v>
      </c>
      <c r="C306" s="16">
        <v>2.5</v>
      </c>
    </row>
    <row r="307" spans="1:3" x14ac:dyDescent="0.35">
      <c r="A307" t="s">
        <v>1327</v>
      </c>
      <c r="B307" s="16">
        <v>217.15989999999999</v>
      </c>
      <c r="C307" s="16">
        <v>2.5</v>
      </c>
    </row>
    <row r="308" spans="1:3" x14ac:dyDescent="0.35">
      <c r="A308" t="s">
        <v>1328</v>
      </c>
      <c r="B308" s="16">
        <v>219.09460000000001</v>
      </c>
      <c r="C308" s="16">
        <v>2.5</v>
      </c>
    </row>
    <row r="309" spans="1:3" x14ac:dyDescent="0.35">
      <c r="A309" t="s">
        <v>1329</v>
      </c>
      <c r="B309" s="16">
        <v>220.13040000000001</v>
      </c>
      <c r="C309" s="16">
        <v>2.5</v>
      </c>
    </row>
    <row r="310" spans="1:3" x14ac:dyDescent="0.35">
      <c r="A310" t="s">
        <v>1330</v>
      </c>
      <c r="B310" s="16">
        <v>221.07769999999999</v>
      </c>
      <c r="C310" s="16">
        <v>2.5</v>
      </c>
    </row>
    <row r="311" spans="1:3" x14ac:dyDescent="0.35">
      <c r="A311" t="s">
        <v>1331</v>
      </c>
      <c r="B311" s="16">
        <v>221.50309999999999</v>
      </c>
      <c r="C311" s="16">
        <v>2.5</v>
      </c>
    </row>
    <row r="312" spans="1:3" x14ac:dyDescent="0.35">
      <c r="A312" t="s">
        <v>1332</v>
      </c>
      <c r="B312" s="16">
        <v>223.47640000000001</v>
      </c>
      <c r="C312" s="16">
        <v>2.5</v>
      </c>
    </row>
    <row r="313" spans="1:3" x14ac:dyDescent="0.35">
      <c r="A313" t="s">
        <v>1333</v>
      </c>
      <c r="B313" s="16">
        <v>224.53299999999999</v>
      </c>
      <c r="C313" s="16">
        <v>2.5</v>
      </c>
    </row>
    <row r="314" spans="1:3" x14ac:dyDescent="0.35">
      <c r="A314" t="s">
        <v>1334</v>
      </c>
      <c r="B314" s="16">
        <v>225.49930000000001</v>
      </c>
      <c r="C314" s="16">
        <v>2.5</v>
      </c>
    </row>
    <row r="315" spans="1:3" x14ac:dyDescent="0.35">
      <c r="A315" t="s">
        <v>1335</v>
      </c>
      <c r="B315" s="16">
        <v>225.9331</v>
      </c>
      <c r="C315" s="16">
        <v>2.5</v>
      </c>
    </row>
    <row r="316" spans="1:3" x14ac:dyDescent="0.35">
      <c r="A316" t="s">
        <v>1336</v>
      </c>
      <c r="B316" s="16">
        <v>227.946</v>
      </c>
      <c r="C316" s="16">
        <v>2.5</v>
      </c>
    </row>
    <row r="317" spans="1:3" x14ac:dyDescent="0.35">
      <c r="A317" t="s">
        <v>1337</v>
      </c>
      <c r="B317" s="16">
        <v>229.02359999999999</v>
      </c>
      <c r="C317" s="16">
        <v>2.5</v>
      </c>
    </row>
    <row r="318" spans="1:3" x14ac:dyDescent="0.35">
      <c r="A318" t="s">
        <v>1338</v>
      </c>
      <c r="B318" s="16">
        <v>230.00919999999999</v>
      </c>
      <c r="C318" s="16">
        <v>2.5</v>
      </c>
    </row>
    <row r="319" spans="1:3" x14ac:dyDescent="0.35">
      <c r="A319" t="s">
        <v>1339</v>
      </c>
      <c r="B319" t="s">
        <v>1356</v>
      </c>
      <c r="C319" t="s">
        <v>1361</v>
      </c>
    </row>
    <row r="320" spans="1:3" x14ac:dyDescent="0.35">
      <c r="A320" t="s">
        <v>1340</v>
      </c>
      <c r="B320" t="b">
        <v>0</v>
      </c>
      <c r="C320" t="b">
        <v>0</v>
      </c>
    </row>
    <row r="321" spans="1:3" x14ac:dyDescent="0.35">
      <c r="A321" t="s">
        <v>1341</v>
      </c>
      <c r="B321" t="s">
        <v>1354</v>
      </c>
      <c r="C321" t="s">
        <v>1354</v>
      </c>
    </row>
    <row r="322" spans="1:3" x14ac:dyDescent="0.35">
      <c r="A322" t="s">
        <v>1342</v>
      </c>
      <c r="B322">
        <v>2015</v>
      </c>
      <c r="C322" t="s">
        <v>1354</v>
      </c>
    </row>
    <row r="323" spans="1:3" x14ac:dyDescent="0.35">
      <c r="A323" t="s">
        <v>1343</v>
      </c>
      <c r="B323">
        <v>2024</v>
      </c>
      <c r="C323">
        <v>2024</v>
      </c>
    </row>
    <row r="324" spans="1:3" x14ac:dyDescent="0.35">
      <c r="A324" t="s">
        <v>1344</v>
      </c>
      <c r="B324">
        <v>4</v>
      </c>
      <c r="C324">
        <v>4</v>
      </c>
    </row>
    <row r="325" spans="1:3" x14ac:dyDescent="0.35">
      <c r="A325" t="s">
        <v>1345</v>
      </c>
      <c r="B325" s="6">
        <v>45679</v>
      </c>
      <c r="C325" s="6">
        <v>45679</v>
      </c>
    </row>
    <row r="326" spans="1:3" x14ac:dyDescent="0.35">
      <c r="A326" t="s">
        <v>1346</v>
      </c>
      <c r="B326" t="s">
        <v>5</v>
      </c>
      <c r="C326" t="s">
        <v>1362</v>
      </c>
    </row>
    <row r="327" spans="1:3" x14ac:dyDescent="0.35">
      <c r="A327" t="s">
        <v>1347</v>
      </c>
      <c r="B327" t="s">
        <v>1357</v>
      </c>
      <c r="C327" t="s">
        <v>1363</v>
      </c>
    </row>
    <row r="328" spans="1:3" x14ac:dyDescent="0.35">
      <c r="A328" t="s">
        <v>1348</v>
      </c>
      <c r="B328" t="s">
        <v>1358</v>
      </c>
      <c r="C328" t="s">
        <v>1358</v>
      </c>
    </row>
    <row r="329" spans="1:3" x14ac:dyDescent="0.35">
      <c r="A329" t="s">
        <v>1349</v>
      </c>
      <c r="B329" t="s">
        <v>773</v>
      </c>
      <c r="C329" t="s">
        <v>1364</v>
      </c>
    </row>
    <row r="330" spans="1:3" x14ac:dyDescent="0.35">
      <c r="A330" t="s">
        <v>1350</v>
      </c>
      <c r="B330" t="s">
        <v>1428</v>
      </c>
      <c r="C330" t="s">
        <v>1428</v>
      </c>
    </row>
  </sheetData>
  <pageMargins left="0.7" right="0.7" top="0.75" bottom="0.75" header="0.3" footer="0.3"/>
  <customProperties>
    <customPr name="Commands" r:id="rId1"/>
    <customPr name="PostPullCommands"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16</vt:i4>
      </vt:variant>
      <vt:variant>
        <vt:lpstr>Named Ranges</vt:lpstr>
      </vt:variant>
      <vt:variant>
        <vt:i4>3</vt:i4>
      </vt:variant>
    </vt:vector>
  </HeadingPairs>
  <TitlesOfParts>
    <vt:vector size="39" baseType="lpstr">
      <vt:lpstr>&gt;&gt; MARKET PRICING CHARTS</vt:lpstr>
      <vt:lpstr>&gt;&gt; DATA</vt:lpstr>
      <vt:lpstr>Chart Data</vt:lpstr>
      <vt:lpstr>Market pricing dates</vt:lpstr>
      <vt:lpstr>Bloom - Monthly US data</vt:lpstr>
      <vt:lpstr>Market expectations - RCB</vt:lpstr>
      <vt:lpstr>Market expectations - Gas</vt:lpstr>
      <vt:lpstr>Market expectations - Electrici</vt:lpstr>
      <vt:lpstr>Market expectations - Oil</vt:lpstr>
      <vt:lpstr>Market expectations - Other</vt:lpstr>
      <vt:lpstr>MPR Chart 2.16 (Aug)</vt:lpstr>
      <vt:lpstr>MPR Chart 2.16 (May)</vt:lpstr>
      <vt:lpstr>MPR Chart 2.21 (Aug)</vt:lpstr>
      <vt:lpstr>MPR Chart 2.22 (Nov)</vt:lpstr>
      <vt:lpstr>MPR Chart 2.29 (Nov)</vt:lpstr>
      <vt:lpstr>HAVERM</vt:lpstr>
      <vt:lpstr>HAVERD</vt:lpstr>
      <vt:lpstr>HAVERQ</vt:lpstr>
      <vt:lpstr>GMW</vt:lpstr>
      <vt:lpstr>&gt;&gt; NOT USED</vt:lpstr>
      <vt:lpstr>Chart - MPC language v1</vt:lpstr>
      <vt:lpstr>Chart - MPC language v2</vt:lpstr>
      <vt:lpstr>Chart - MPC scenarios</vt:lpstr>
      <vt:lpstr>Chart - BoE staff fcst</vt:lpstr>
      <vt:lpstr>Chart - UK EPU &amp; US TPU</vt:lpstr>
      <vt:lpstr>Chart - Bank Rate Q</vt:lpstr>
      <vt:lpstr>Chart - Bank Rate M</vt:lpstr>
      <vt:lpstr>Chart - Electricity prices M</vt:lpstr>
      <vt:lpstr>Chart - Gas prices M (2)</vt:lpstr>
      <vt:lpstr>Chart - Gas prices M</vt:lpstr>
      <vt:lpstr>Chart - Oil prices Q</vt:lpstr>
      <vt:lpstr>Chart - Oil &amp; RXD</vt:lpstr>
      <vt:lpstr>Chart - BoE CPI &amp; AWE</vt:lpstr>
      <vt:lpstr>Chart - CPI BoE, OE, Cons</vt:lpstr>
      <vt:lpstr>Chart - DMP %yr</vt:lpstr>
      <vt:lpstr>Chart - DMP %3m-3m yr</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2025-05-01T07:25:46Z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